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tosz\Dysk Google\Wskaźniki VI osi POIiŚ\5.1 Raport końcowy\raport końcowy\załączniki\"/>
    </mc:Choice>
  </mc:AlternateContent>
  <xr:revisionPtr revIDLastSave="0" documentId="13_ncr:1_{B5311F4A-7895-422F-9B3A-60A847FA31D5}" xr6:coauthVersionLast="40" xr6:coauthVersionMax="40" xr10:uidLastSave="{00000000-0000-0000-0000-000000000000}"/>
  <bookViews>
    <workbookView xWindow="0" yWindow="0" windowWidth="20490" windowHeight="6450" xr2:uid="{CDC08322-A714-41DD-88E0-7DC9DAF136BF}"/>
  </bookViews>
  <sheets>
    <sheet name="Baza" sheetId="1" r:id="rId1"/>
  </sheets>
  <definedNames>
    <definedName name="_xlnm._FilterDatabase" localSheetId="0" hidden="1">Baza!$A$5:$FA$61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7" i="1" l="1"/>
  <c r="AT17" i="1"/>
  <c r="AK40" i="1" l="1"/>
  <c r="AL40" i="1"/>
  <c r="AM40" i="1"/>
  <c r="AN40" i="1"/>
  <c r="AO40" i="1"/>
  <c r="AJ40" i="1"/>
  <c r="CH10" i="1"/>
  <c r="CG10" i="1"/>
  <c r="CF10" i="1"/>
  <c r="CW40" i="1"/>
  <c r="CV40" i="1"/>
  <c r="CU40" i="1"/>
  <c r="CT40" i="1"/>
  <c r="CS40" i="1"/>
  <c r="CR40" i="1"/>
  <c r="CK40" i="1"/>
  <c r="CJ40" i="1"/>
  <c r="CI40" i="1"/>
  <c r="CH40" i="1"/>
  <c r="CG40" i="1"/>
  <c r="CF40" i="1"/>
  <c r="CW7" i="1"/>
  <c r="CV7" i="1"/>
  <c r="CU7" i="1"/>
  <c r="CT7" i="1"/>
  <c r="CS7" i="1"/>
  <c r="CR7" i="1"/>
  <c r="CN7" i="1"/>
  <c r="CM7" i="1"/>
  <c r="CL7" i="1"/>
  <c r="CK7" i="1"/>
  <c r="CJ7" i="1"/>
  <c r="CI7" i="1"/>
  <c r="CH7" i="1"/>
  <c r="CG7" i="1"/>
  <c r="CF7" i="1"/>
  <c r="CB7" i="1"/>
  <c r="CA7" i="1"/>
  <c r="BZ7" i="1"/>
  <c r="BY7" i="1"/>
  <c r="BX7" i="1"/>
  <c r="BW7" i="1"/>
  <c r="BC7" i="1"/>
  <c r="BD7" i="1"/>
  <c r="BE7" i="1"/>
  <c r="BF7" i="1"/>
  <c r="BG7" i="1"/>
  <c r="BH7" i="1"/>
  <c r="BI7" i="1"/>
  <c r="BJ7" i="1"/>
  <c r="BK7" i="1"/>
  <c r="BL7" i="1"/>
  <c r="BM7" i="1"/>
  <c r="BN7" i="1"/>
  <c r="BP7" i="1"/>
  <c r="BQ7" i="1"/>
  <c r="BR7" i="1"/>
  <c r="BS7" i="1"/>
  <c r="BT7" i="1"/>
  <c r="BU7" i="1"/>
  <c r="BV7" i="1"/>
  <c r="BB7" i="1"/>
  <c r="CW10" i="1"/>
  <c r="CV10" i="1"/>
  <c r="CU10" i="1"/>
  <c r="CT10" i="1"/>
  <c r="CS10" i="1"/>
  <c r="CR10" i="1"/>
  <c r="CN10" i="1"/>
  <c r="CM10" i="1"/>
  <c r="CL10" i="1"/>
  <c r="CK10" i="1"/>
  <c r="CJ10" i="1"/>
  <c r="CI10" i="1"/>
  <c r="AZ59" i="1"/>
  <c r="AX59" i="1"/>
  <c r="AZ58" i="1" l="1"/>
  <c r="V58" i="1"/>
  <c r="AV58" i="1"/>
  <c r="AX58" i="1"/>
  <c r="T58" i="1"/>
  <c r="AZ54" i="1"/>
  <c r="AX54" i="1"/>
  <c r="AV54" i="1"/>
  <c r="AZ50" i="1"/>
  <c r="AX50" i="1"/>
  <c r="AV50" i="1"/>
  <c r="E48" i="1"/>
  <c r="N48" i="1" l="1"/>
  <c r="T48" i="1"/>
  <c r="T17" i="1"/>
  <c r="AZ19" i="1"/>
  <c r="V19" i="1"/>
  <c r="G19" i="1"/>
  <c r="P19" i="1"/>
  <c r="G48" i="1"/>
  <c r="P48" i="1"/>
  <c r="V48" i="1"/>
  <c r="AV27" i="1" l="1"/>
  <c r="AX18" i="1"/>
  <c r="AV18" i="1"/>
  <c r="AO18" i="1"/>
  <c r="C7" i="1"/>
  <c r="D7" i="1"/>
  <c r="E7" i="1"/>
  <c r="F7" i="1"/>
  <c r="G7" i="1"/>
  <c r="H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BO9" i="1"/>
  <c r="C10" i="1"/>
  <c r="D10" i="1"/>
  <c r="E10" i="1"/>
  <c r="F10" i="1"/>
  <c r="G10" i="1"/>
  <c r="H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24" i="1"/>
  <c r="CC31" i="1"/>
  <c r="CD31" i="1"/>
  <c r="CE31" i="1"/>
  <c r="C40" i="1"/>
  <c r="E40" i="1"/>
  <c r="G40" i="1"/>
  <c r="L40" i="1"/>
  <c r="N40" i="1"/>
  <c r="P40" i="1"/>
  <c r="R40" i="1"/>
  <c r="T40" i="1"/>
  <c r="V40" i="1"/>
  <c r="X40" i="1"/>
  <c r="Z40" i="1"/>
  <c r="AB40" i="1"/>
  <c r="AD40" i="1"/>
  <c r="AF40" i="1"/>
  <c r="AH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L40" i="1"/>
  <c r="CM40" i="1"/>
  <c r="CN40" i="1"/>
  <c r="BO7" i="1" l="1"/>
</calcChain>
</file>

<file path=xl/sharedStrings.xml><?xml version="1.0" encoding="utf-8"?>
<sst xmlns="http://schemas.openxmlformats.org/spreadsheetml/2006/main" count="2598" uniqueCount="158">
  <si>
    <t>Liczba pojazdów w ruchu</t>
  </si>
  <si>
    <t>Średni wiek pojazdów</t>
  </si>
  <si>
    <t>Koszt wykonania 1 wozokilometra</t>
  </si>
  <si>
    <t>Przychody z tytułu sprzedaży biletów</t>
  </si>
  <si>
    <t>Liczba miejsc w strefie płatnego parkowania</t>
  </si>
  <si>
    <t>Przychody z tytułu strefy płatnego parkowania</t>
  </si>
  <si>
    <t>Liczba miejsc na parkingach Park&amp;Ride</t>
  </si>
  <si>
    <t>Liczba miejsc na parkingach kubaturowych w ramach Partnerstwa Publiczno-Prywatnego</t>
  </si>
  <si>
    <t>Łączna długość dróg rowerowych</t>
  </si>
  <si>
    <t>Łączna liczba dróg w zarządzie miasta o prędkości maks. 30 km/h lub niższej</t>
  </si>
  <si>
    <t>Łączna liczba dróg w zarządzie miasta wyłącznie dla ruchu pieszego i rowerowego ("deptaków") - w tym z warunkowym zakazem ruchu innych pojazdów</t>
  </si>
  <si>
    <t>Planowane działania w zakresie wprowadzenia strefy ograniczonej emisji</t>
  </si>
  <si>
    <t>Ceny biletów</t>
  </si>
  <si>
    <t>Liczba pojazdów wjeżdżających do miasta</t>
  </si>
  <si>
    <t>Białystok</t>
  </si>
  <si>
    <t>Bydgoszcz</t>
  </si>
  <si>
    <t>Gdańsk</t>
  </si>
  <si>
    <t>Gdynia</t>
  </si>
  <si>
    <t>Gorzów Wielkopolski</t>
  </si>
  <si>
    <t>Kielce</t>
  </si>
  <si>
    <t>Kraków</t>
  </si>
  <si>
    <t>Lublin</t>
  </si>
  <si>
    <t>Łódź</t>
  </si>
  <si>
    <t>Opole</t>
  </si>
  <si>
    <t>Poznań</t>
  </si>
  <si>
    <t>Rzeszów</t>
  </si>
  <si>
    <t>Sopot</t>
  </si>
  <si>
    <t>Szczecin</t>
  </si>
  <si>
    <t>Toruń</t>
  </si>
  <si>
    <t>Warszawa</t>
  </si>
  <si>
    <t>Wrocław</t>
  </si>
  <si>
    <t>Zielona Góra</t>
  </si>
  <si>
    <t>Białogard</t>
  </si>
  <si>
    <t>Częstochowa</t>
  </si>
  <si>
    <t>Jelenia Góra</t>
  </si>
  <si>
    <t>Kołobrzeg</t>
  </si>
  <si>
    <t>Koszalin</t>
  </si>
  <si>
    <t>Rybnik</t>
  </si>
  <si>
    <t>Wałbrzych</t>
  </si>
  <si>
    <t>Jastrzębie-Zdrój</t>
  </si>
  <si>
    <t>Świdnica</t>
  </si>
  <si>
    <t>Elbląg</t>
  </si>
  <si>
    <t>Grudziądz</t>
  </si>
  <si>
    <t>Kędzierzyn-Koźle</t>
  </si>
  <si>
    <t>Płock</t>
  </si>
  <si>
    <t>Słupsk</t>
  </si>
  <si>
    <t>Tarnów</t>
  </si>
  <si>
    <t>lata:</t>
  </si>
  <si>
    <t>GDDKiA</t>
  </si>
  <si>
    <t>GUS</t>
  </si>
  <si>
    <t>akt. (VIII 2018)</t>
  </si>
  <si>
    <t>GITD</t>
  </si>
  <si>
    <t>Miasto/obszar funkcjonalny</t>
  </si>
  <si>
    <t>BiT City</t>
  </si>
  <si>
    <t>OM G-G-S</t>
  </si>
  <si>
    <t>ZIT B-K-K</t>
  </si>
  <si>
    <t>Obszary funkcjonalne miast wojewódzkich</t>
  </si>
  <si>
    <t>Obszary funkcjonalne miast niewojewódzkich</t>
  </si>
  <si>
    <t>Jaworzno</t>
  </si>
  <si>
    <t>Oleśnica</t>
  </si>
  <si>
    <t>Pabianice</t>
  </si>
  <si>
    <t>Stargard</t>
  </si>
  <si>
    <t>Świnoujście</t>
  </si>
  <si>
    <t>Tarnowskie Góry</t>
  </si>
  <si>
    <t>Tczew</t>
  </si>
  <si>
    <t>Tychy</t>
  </si>
  <si>
    <t>Wejherowo</t>
  </si>
  <si>
    <t>Pozostałe miasta</t>
  </si>
  <si>
    <t>Stopień suburbanizacji/deglomeracji (stosunek liczby ludności zamieszkałej w rdzeniu obszaru funkcjonalnego do całości ludności w obszarze funkcjonalnym, %)</t>
  </si>
  <si>
    <t>rdzeń</t>
  </si>
  <si>
    <t>otoczenie</t>
  </si>
  <si>
    <t>2*</t>
  </si>
  <si>
    <t>b.d.</t>
  </si>
  <si>
    <t>autobusy</t>
  </si>
  <si>
    <t>tramwaje/trolejbusy</t>
  </si>
  <si>
    <t>niskowejściowych</t>
  </si>
  <si>
    <t>niskopodłogowych</t>
  </si>
  <si>
    <t>niskoemisyjnych</t>
  </si>
  <si>
    <t>bezemisyjnych</t>
  </si>
  <si>
    <t>Liczba pojazdów</t>
  </si>
  <si>
    <t>Długość linii komunikacyjnych [km]</t>
  </si>
  <si>
    <t>Praca eksploatacyjna w publicznym transporcie zbiorowym organizowanym przez dane miasto [wozokm]</t>
  </si>
  <si>
    <t>Liczba sprzedanych biletów</t>
  </si>
  <si>
    <t>krótkookresowych</t>
  </si>
  <si>
    <t>długookresowe wg taryfy normalnej</t>
  </si>
  <si>
    <t>długookresowe wg taryfy ulgowej</t>
  </si>
  <si>
    <t>jednorazowych</t>
  </si>
  <si>
    <t>długookresowych</t>
  </si>
  <si>
    <t>Łączne bieżące koszty funkcjonowania systemu komunikacji miejskiej [zł/rok]</t>
  </si>
  <si>
    <t>Jednorazowy</t>
  </si>
  <si>
    <t>Miesięczny sieciowy</t>
  </si>
  <si>
    <t>Wydatki na infrastrukturę drogową</t>
  </si>
  <si>
    <t>rdzeń obszaru funkcjonalnego</t>
  </si>
  <si>
    <t>otoczenie obszaru funkcjonalnego</t>
  </si>
  <si>
    <t>Ludność</t>
  </si>
  <si>
    <t>Liczba fotoradarów</t>
  </si>
  <si>
    <t>SEWIK</t>
  </si>
  <si>
    <t>Wypadki z udziałem pojazdów komunikacji miejskiej (rdzeń)</t>
  </si>
  <si>
    <t>n/d</t>
  </si>
  <si>
    <t>dane publiczne</t>
  </si>
  <si>
    <t>Ankieta</t>
  </si>
  <si>
    <t>brak</t>
  </si>
  <si>
    <r>
      <t xml:space="preserve">Inf. pub. / </t>
    </r>
    <r>
      <rPr>
        <u/>
        <sz val="11"/>
        <color theme="1"/>
        <rFont val="Calibri"/>
        <family val="2"/>
        <charset val="238"/>
        <scheme val="minor"/>
      </rPr>
      <t>BIP</t>
    </r>
    <r>
      <rPr>
        <sz val="11"/>
        <color theme="1"/>
        <rFont val="Calibri"/>
        <family val="2"/>
        <charset val="238"/>
        <scheme val="minor"/>
      </rPr>
      <t xml:space="preserve"> / </t>
    </r>
    <r>
      <rPr>
        <sz val="11"/>
        <color theme="5"/>
        <rFont val="Calibri"/>
        <family val="2"/>
        <charset val="238"/>
        <scheme val="minor"/>
      </rPr>
      <t>KMwL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4"/>
        <rFont val="Calibri"/>
        <family val="2"/>
        <charset val="238"/>
        <scheme val="minor"/>
      </rPr>
      <t>finansowanie netto</t>
    </r>
    <r>
      <rPr>
        <sz val="11"/>
        <color theme="1"/>
        <rFont val="Calibri"/>
        <family val="2"/>
        <charset val="238"/>
        <scheme val="minor"/>
      </rPr>
      <t>)</t>
    </r>
  </si>
  <si>
    <t>b/d</t>
  </si>
  <si>
    <t>tak</t>
  </si>
  <si>
    <t>nie</t>
  </si>
  <si>
    <t>A</t>
  </si>
  <si>
    <t>B</t>
  </si>
  <si>
    <t>Baza</t>
  </si>
  <si>
    <t>  391,594</t>
  </si>
  <si>
    <t>236,528 </t>
  </si>
  <si>
    <t>niewykluczone</t>
  </si>
  <si>
    <t>brak odpowiedzi</t>
  </si>
  <si>
    <t>Liczba zarejestrowanych samochodów osobowych (w powiecie) / 1000 mieszkańców</t>
  </si>
  <si>
    <t>w powiecie (tylko dla miast nie będących miastami na prawach powiatu</t>
  </si>
  <si>
    <t/>
  </si>
  <si>
    <t>Katowice</t>
  </si>
  <si>
    <t>Liczba dni z przekroczoną średniodobową normą stężenia PM10</t>
  </si>
  <si>
    <t>GIOŚ</t>
  </si>
  <si>
    <t>Sprzedaż energii cieplnej w ciągu roku wg lokalizacji (tylko w miastach) [GJ/mieszkańca]</t>
  </si>
  <si>
    <t>Emisja zanieczyszczeń pyłowych (w powiecie) [t]</t>
  </si>
  <si>
    <t>Przeciętne miesięczne wynagrodzenia brutto (w powiecie)</t>
  </si>
  <si>
    <t>Liczba zabitych w wypadkach</t>
  </si>
  <si>
    <t>Produkcja sprzedana przemysłu na 1 mieszkańca (w powiecie) w zł</t>
  </si>
  <si>
    <t>Nakłady inwestycyjne w przedsiębiorstwach (w powiatach)</t>
  </si>
  <si>
    <t>Koszt abonamentu miesięcznego (dla mieszkańca) w strefie płatnego parkowania</t>
  </si>
  <si>
    <t>Nakłady na POKL</t>
  </si>
  <si>
    <t>Nakłady na POIG</t>
  </si>
  <si>
    <t>Transport miejski (25, 52)</t>
  </si>
  <si>
    <t>Jakość powietrza (47)</t>
  </si>
  <si>
    <t>KSI-SIMIK 07-13 (zł)</t>
  </si>
  <si>
    <t>Odsetek ludności w wieku produkcyjnym</t>
  </si>
  <si>
    <t>Gęstość zaludnienia (miasto)</t>
  </si>
  <si>
    <t>Podmioty gospodarcze ogółem na 10 tys. mieszkańców w wieku produkcyjnym (w powiatach)</t>
  </si>
  <si>
    <t>Liczba przewiezionych pasażerów</t>
  </si>
  <si>
    <t>BDL GUS</t>
  </si>
  <si>
    <t>Długość przebudowanej sieci transportu szynowego</t>
  </si>
  <si>
    <t>Długość przebudowanej sieci trolejbusowej</t>
  </si>
  <si>
    <t>Długość wybudowanej sieci transportu szynowego</t>
  </si>
  <si>
    <t>Długość zbudowanej sieci trolejbusowej</t>
  </si>
  <si>
    <t>Liczba wybudowanych obiektów "bike&amp;ride"</t>
  </si>
  <si>
    <t>Liczba wybudowanych obiektów "park&amp;ride"</t>
  </si>
  <si>
    <t>Liczba zakupionych jednostek taboru komunikacji miejskiej</t>
  </si>
  <si>
    <t>Liczba zmodernizowanych jednostek taboru komunikacji miejskiej</t>
  </si>
  <si>
    <t>KSI-SIMIK 07-13</t>
  </si>
  <si>
    <t>Wskaźniki produktu 2007-2013</t>
  </si>
  <si>
    <t>Pracujący</t>
  </si>
  <si>
    <t>w rolnictwie i leśnictwie</t>
  </si>
  <si>
    <t>w przemyśle i budownictwie</t>
  </si>
  <si>
    <t>w usługach</t>
  </si>
  <si>
    <t>Udział bezrobotnych zarejestrowanych w liczbie ludności w wieku produkcyjnym</t>
  </si>
  <si>
    <t>Bielsko-Biała (odp. po terminie)</t>
  </si>
  <si>
    <t>Radom (brak odpowiedzi)</t>
  </si>
  <si>
    <t>Zgierz (odp. po terminie)</t>
  </si>
  <si>
    <t>Lubin (brak odpowiedzi)</t>
  </si>
  <si>
    <t>Inowrocław (odmowa odpowiedzi)</t>
  </si>
  <si>
    <t>Olsztyn (odmowa odpowiedzi)</t>
  </si>
  <si>
    <t>Pruszków (brak odpowiedzi)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</si>
</sst>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i/>
      <sz val="11"/>
      <color theme="5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u/>
      <sz val="11"/>
      <color theme="6" tint="-0.249977111117893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i/>
      <u/>
      <sz val="11"/>
      <color theme="4"/>
      <name val="Calibri"/>
      <family val="2"/>
      <charset val="238"/>
      <scheme val="minor"/>
    </font>
    <font>
      <u/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6" tint="-0.249977111117893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 diagonalUp="1"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2">
    <xf numFmtId="0" fontId="0" fillId="0" borderId="0" xfId="0"/>
    <xf numFmtId="0" fontId="0" fillId="0" borderId="1" xfId="0" applyBorder="1"/>
    <xf numFmtId="0" fontId="0" fillId="3" borderId="3" xfId="0" applyFill="1" applyBorder="1"/>
    <xf numFmtId="0" fontId="0" fillId="3" borderId="4" xfId="0" applyFill="1" applyBorder="1"/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7" xfId="0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 applyAlignment="1">
      <alignment horizontal="center" wrapText="1"/>
    </xf>
    <xf numFmtId="3" fontId="0" fillId="0" borderId="1" xfId="0" applyNumberFormat="1" applyBorder="1"/>
    <xf numFmtId="0" fontId="0" fillId="0" borderId="0" xfId="0" applyAlignment="1">
      <alignment wrapText="1"/>
    </xf>
    <xf numFmtId="0" fontId="0" fillId="0" borderId="0" xfId="0"/>
    <xf numFmtId="0" fontId="0" fillId="3" borderId="1" xfId="0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2" fillId="0" borderId="7" xfId="0" applyFont="1" applyBorder="1"/>
    <xf numFmtId="3" fontId="2" fillId="0" borderId="1" xfId="0" applyNumberFormat="1" applyFont="1" applyBorder="1"/>
    <xf numFmtId="0" fontId="2" fillId="4" borderId="0" xfId="0" applyFont="1" applyFill="1"/>
    <xf numFmtId="0" fontId="2" fillId="4" borderId="1" xfId="0" applyFont="1" applyFill="1" applyBorder="1"/>
    <xf numFmtId="0" fontId="2" fillId="4" borderId="7" xfId="0" applyFont="1" applyFill="1" applyBorder="1"/>
    <xf numFmtId="3" fontId="2" fillId="4" borderId="1" xfId="0" applyNumberFormat="1" applyFont="1" applyFill="1" applyBorder="1"/>
    <xf numFmtId="0" fontId="3" fillId="4" borderId="0" xfId="0" applyFont="1" applyFill="1"/>
    <xf numFmtId="0" fontId="3" fillId="4" borderId="1" xfId="0" applyFont="1" applyFill="1" applyBorder="1"/>
    <xf numFmtId="0" fontId="3" fillId="4" borderId="7" xfId="0" applyFont="1" applyFill="1" applyBorder="1"/>
    <xf numFmtId="3" fontId="3" fillId="4" borderId="1" xfId="0" applyNumberFormat="1" applyFont="1" applyFill="1" applyBorder="1"/>
    <xf numFmtId="0" fontId="3" fillId="0" borderId="0" xfId="0" applyFont="1"/>
    <xf numFmtId="0" fontId="3" fillId="0" borderId="1" xfId="0" applyFont="1" applyBorder="1"/>
    <xf numFmtId="0" fontId="3" fillId="0" borderId="7" xfId="0" applyFont="1" applyBorder="1"/>
    <xf numFmtId="3" fontId="3" fillId="0" borderId="1" xfId="0" applyNumberFormat="1" applyFont="1" applyBorder="1"/>
    <xf numFmtId="164" fontId="2" fillId="0" borderId="1" xfId="1" applyNumberFormat="1" applyFont="1" applyBorder="1"/>
    <xf numFmtId="164" fontId="3" fillId="0" borderId="1" xfId="1" applyNumberFormat="1" applyFont="1" applyBorder="1"/>
    <xf numFmtId="164" fontId="2" fillId="4" borderId="1" xfId="1" applyNumberFormat="1" applyFont="1" applyFill="1" applyBorder="1"/>
    <xf numFmtId="0" fontId="4" fillId="4" borderId="1" xfId="0" applyFont="1" applyFill="1" applyBorder="1" applyAlignment="1">
      <alignment horizontal="left" indent="1"/>
    </xf>
    <xf numFmtId="0" fontId="4" fillId="4" borderId="7" xfId="0" applyFont="1" applyFill="1" applyBorder="1"/>
    <xf numFmtId="0" fontId="4" fillId="4" borderId="0" xfId="0" applyFont="1" applyFill="1"/>
    <xf numFmtId="3" fontId="4" fillId="4" borderId="1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left" inden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 indent="1"/>
    </xf>
    <xf numFmtId="0" fontId="5" fillId="4" borderId="0" xfId="0" applyFont="1" applyFill="1"/>
    <xf numFmtId="3" fontId="5" fillId="4" borderId="1" xfId="0" applyNumberFormat="1" applyFont="1" applyFill="1" applyBorder="1"/>
    <xf numFmtId="0" fontId="5" fillId="0" borderId="7" xfId="0" applyFont="1" applyBorder="1"/>
    <xf numFmtId="0" fontId="5" fillId="0" borderId="0" xfId="0" applyFont="1"/>
    <xf numFmtId="3" fontId="5" fillId="0" borderId="1" xfId="0" applyNumberFormat="1" applyFont="1" applyBorder="1"/>
    <xf numFmtId="164" fontId="6" fillId="0" borderId="1" xfId="1" applyNumberFormat="1" applyFont="1" applyBorder="1"/>
    <xf numFmtId="0" fontId="7" fillId="4" borderId="1" xfId="0" applyFont="1" applyFill="1" applyBorder="1"/>
    <xf numFmtId="0" fontId="7" fillId="4" borderId="0" xfId="0" applyFont="1" applyFill="1"/>
    <xf numFmtId="3" fontId="7" fillId="4" borderId="1" xfId="0" applyNumberFormat="1" applyFont="1" applyFill="1" applyBorder="1"/>
    <xf numFmtId="164" fontId="7" fillId="4" borderId="1" xfId="1" applyNumberFormat="1" applyFont="1" applyFill="1" applyBorder="1"/>
    <xf numFmtId="0" fontId="0" fillId="5" borderId="1" xfId="0" applyFill="1" applyBorder="1" applyAlignment="1">
      <alignment horizontal="center" wrapText="1"/>
    </xf>
    <xf numFmtId="3" fontId="3" fillId="4" borderId="10" xfId="0" applyNumberFormat="1" applyFont="1" applyFill="1" applyBorder="1"/>
    <xf numFmtId="3" fontId="4" fillId="4" borderId="10" xfId="0" applyNumberFormat="1" applyFont="1" applyFill="1" applyBorder="1"/>
    <xf numFmtId="3" fontId="5" fillId="0" borderId="10" xfId="0" applyNumberFormat="1" applyFont="1" applyBorder="1"/>
    <xf numFmtId="3" fontId="0" fillId="0" borderId="10" xfId="0" applyNumberFormat="1" applyFont="1" applyBorder="1"/>
    <xf numFmtId="3" fontId="8" fillId="4" borderId="1" xfId="0" applyNumberFormat="1" applyFont="1" applyFill="1" applyBorder="1"/>
    <xf numFmtId="3" fontId="0" fillId="4" borderId="0" xfId="0" applyNumberFormat="1" applyFont="1" applyFill="1"/>
    <xf numFmtId="3" fontId="0" fillId="0" borderId="0" xfId="0" applyNumberFormat="1" applyFill="1" applyBorder="1"/>
    <xf numFmtId="0" fontId="0" fillId="3" borderId="3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textRotation="90" wrapText="1"/>
    </xf>
    <xf numFmtId="0" fontId="0" fillId="3" borderId="4" xfId="0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3" fontId="0" fillId="3" borderId="4" xfId="0" applyNumberFormat="1" applyFill="1" applyBorder="1" applyAlignment="1"/>
    <xf numFmtId="0" fontId="0" fillId="0" borderId="1" xfId="0" applyFill="1" applyBorder="1" applyAlignment="1">
      <alignment horizontal="center" textRotation="90" wrapText="1"/>
    </xf>
    <xf numFmtId="3" fontId="2" fillId="4" borderId="5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3" fontId="3" fillId="4" borderId="5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3" fontId="3" fillId="4" borderId="7" xfId="0" applyNumberFormat="1" applyFont="1" applyFill="1" applyBorder="1" applyAlignment="1">
      <alignment horizontal="right"/>
    </xf>
    <xf numFmtId="3" fontId="4" fillId="4" borderId="5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3" fontId="4" fillId="4" borderId="7" xfId="0" applyNumberFormat="1" applyFont="1" applyFill="1" applyBorder="1" applyAlignment="1">
      <alignment horizontal="right"/>
    </xf>
    <xf numFmtId="3" fontId="7" fillId="4" borderId="5" xfId="0" applyNumberFormat="1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right"/>
    </xf>
    <xf numFmtId="3" fontId="7" fillId="4" borderId="7" xfId="0" applyNumberFormat="1" applyFont="1" applyFill="1" applyBorder="1" applyAlignment="1">
      <alignment horizontal="right"/>
    </xf>
    <xf numFmtId="3" fontId="5" fillId="4" borderId="5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3" fontId="5" fillId="4" borderId="7" xfId="0" applyNumberFormat="1" applyFont="1" applyFill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14" fillId="0" borderId="1" xfId="0" applyNumberFormat="1" applyFont="1" applyBorder="1"/>
    <xf numFmtId="3" fontId="14" fillId="4" borderId="1" xfId="0" applyNumberFormat="1" applyFont="1" applyFill="1" applyBorder="1"/>
    <xf numFmtId="3" fontId="12" fillId="4" borderId="1" xfId="0" applyNumberFormat="1" applyFont="1" applyFill="1" applyBorder="1"/>
    <xf numFmtId="3" fontId="16" fillId="0" borderId="1" xfId="0" applyNumberFormat="1" applyFont="1" applyBorder="1"/>
    <xf numFmtId="3" fontId="17" fillId="4" borderId="1" xfId="0" applyNumberFormat="1" applyFont="1" applyFill="1" applyBorder="1"/>
    <xf numFmtId="3" fontId="13" fillId="4" borderId="1" xfId="0" applyNumberFormat="1" applyFont="1" applyFill="1" applyBorder="1"/>
    <xf numFmtId="3" fontId="16" fillId="4" borderId="1" xfId="0" applyNumberFormat="1" applyFont="1" applyFill="1" applyBorder="1"/>
    <xf numFmtId="3" fontId="19" fillId="0" borderId="1" xfId="0" applyNumberFormat="1" applyFont="1" applyBorder="1"/>
    <xf numFmtId="3" fontId="20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3" fontId="22" fillId="4" borderId="10" xfId="0" applyNumberFormat="1" applyFont="1" applyFill="1" applyBorder="1"/>
    <xf numFmtId="0" fontId="0" fillId="2" borderId="3" xfId="0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2" fillId="4" borderId="5" xfId="0" applyNumberFormat="1" applyFont="1" applyFill="1" applyBorder="1" applyAlignment="1">
      <alignment horizontal="right"/>
    </xf>
    <xf numFmtId="3" fontId="2" fillId="6" borderId="5" xfId="0" applyNumberFormat="1" applyFont="1" applyFill="1" applyBorder="1" applyAlignment="1">
      <alignment horizontal="right"/>
    </xf>
    <xf numFmtId="3" fontId="2" fillId="6" borderId="1" xfId="0" applyNumberFormat="1" applyFont="1" applyFill="1" applyBorder="1" applyAlignment="1">
      <alignment horizontal="right"/>
    </xf>
    <xf numFmtId="3" fontId="2" fillId="6" borderId="7" xfId="0" applyNumberFormat="1" applyFont="1" applyFill="1" applyBorder="1" applyAlignment="1">
      <alignment horizontal="right"/>
    </xf>
    <xf numFmtId="3" fontId="3" fillId="6" borderId="5" xfId="0" applyNumberFormat="1" applyFont="1" applyFill="1" applyBorder="1" applyAlignment="1">
      <alignment horizontal="right"/>
    </xf>
    <xf numFmtId="3" fontId="3" fillId="6" borderId="1" xfId="0" applyNumberFormat="1" applyFont="1" applyFill="1" applyBorder="1" applyAlignment="1">
      <alignment horizontal="right"/>
    </xf>
    <xf numFmtId="3" fontId="3" fillId="6" borderId="7" xfId="0" applyNumberFormat="1" applyFont="1" applyFill="1" applyBorder="1" applyAlignment="1">
      <alignment horizontal="right"/>
    </xf>
    <xf numFmtId="3" fontId="3" fillId="4" borderId="5" xfId="0" applyNumberFormat="1" applyFont="1" applyFill="1" applyBorder="1" applyAlignment="1">
      <alignment horizontal="right" wrapText="1"/>
    </xf>
    <xf numFmtId="3" fontId="3" fillId="4" borderId="1" xfId="0" applyNumberFormat="1" applyFont="1" applyFill="1" applyBorder="1" applyAlignment="1">
      <alignment horizontal="right" wrapText="1"/>
    </xf>
    <xf numFmtId="3" fontId="3" fillId="4" borderId="7" xfId="0" applyNumberFormat="1" applyFont="1" applyFill="1" applyBorder="1" applyAlignment="1">
      <alignment horizontal="right" wrapText="1"/>
    </xf>
    <xf numFmtId="3" fontId="4" fillId="6" borderId="5" xfId="0" applyNumberFormat="1" applyFont="1" applyFill="1" applyBorder="1" applyAlignment="1">
      <alignment horizontal="right"/>
    </xf>
    <xf numFmtId="3" fontId="4" fillId="6" borderId="1" xfId="0" applyNumberFormat="1" applyFont="1" applyFill="1" applyBorder="1" applyAlignment="1">
      <alignment horizontal="right"/>
    </xf>
    <xf numFmtId="3" fontId="4" fillId="6" borderId="7" xfId="0" applyNumberFormat="1" applyFont="1" applyFill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7" borderId="7" xfId="0" applyNumberFormat="1" applyFont="1" applyFill="1" applyBorder="1" applyAlignment="1">
      <alignment horizontal="right"/>
    </xf>
    <xf numFmtId="2" fontId="2" fillId="7" borderId="1" xfId="0" applyNumberFormat="1" applyFont="1" applyFill="1" applyBorder="1" applyAlignment="1">
      <alignment horizontal="right"/>
    </xf>
    <xf numFmtId="49" fontId="0" fillId="7" borderId="1" xfId="0" applyNumberFormat="1" applyFill="1" applyBorder="1" applyAlignment="1">
      <alignment horizontal="right"/>
    </xf>
    <xf numFmtId="0" fontId="2" fillId="4" borderId="7" xfId="0" applyNumberFormat="1" applyFont="1" applyFill="1" applyBorder="1" applyAlignment="1">
      <alignment horizontal="right"/>
    </xf>
    <xf numFmtId="0" fontId="2" fillId="7" borderId="5" xfId="0" applyNumberFormat="1" applyFont="1" applyFill="1" applyBorder="1" applyAlignment="1">
      <alignment horizontal="right"/>
    </xf>
    <xf numFmtId="0" fontId="2" fillId="7" borderId="1" xfId="0" applyNumberFormat="1" applyFont="1" applyFill="1" applyBorder="1" applyAlignment="1">
      <alignment horizontal="right"/>
    </xf>
    <xf numFmtId="0" fontId="2" fillId="7" borderId="7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3" fontId="5" fillId="6" borderId="5" xfId="0" applyNumberFormat="1" applyFont="1" applyFill="1" applyBorder="1" applyAlignment="1">
      <alignment horizontal="right"/>
    </xf>
    <xf numFmtId="3" fontId="5" fillId="6" borderId="1" xfId="0" applyNumberFormat="1" applyFont="1" applyFill="1" applyBorder="1" applyAlignment="1">
      <alignment horizontal="right"/>
    </xf>
    <xf numFmtId="3" fontId="5" fillId="6" borderId="7" xfId="0" applyNumberFormat="1" applyFont="1" applyFill="1" applyBorder="1" applyAlignment="1">
      <alignment horizontal="right"/>
    </xf>
    <xf numFmtId="0" fontId="2" fillId="6" borderId="5" xfId="0" applyNumberFormat="1" applyFont="1" applyFill="1" applyBorder="1" applyAlignment="1">
      <alignment horizontal="right"/>
    </xf>
    <xf numFmtId="0" fontId="2" fillId="6" borderId="1" xfId="0" applyNumberFormat="1" applyFont="1" applyFill="1" applyBorder="1" applyAlignment="1">
      <alignment horizontal="right"/>
    </xf>
    <xf numFmtId="0" fontId="2" fillId="6" borderId="7" xfId="0" applyNumberFormat="1" applyFont="1" applyFill="1" applyBorder="1" applyAlignment="1">
      <alignment horizontal="right"/>
    </xf>
    <xf numFmtId="2" fontId="2" fillId="7" borderId="5" xfId="0" applyNumberFormat="1" applyFont="1" applyFill="1" applyBorder="1" applyAlignment="1">
      <alignment horizontal="right"/>
    </xf>
    <xf numFmtId="3" fontId="0" fillId="3" borderId="3" xfId="0" applyNumberFormat="1" applyFill="1" applyBorder="1" applyAlignment="1">
      <alignment horizontal="right"/>
    </xf>
    <xf numFmtId="3" fontId="0" fillId="3" borderId="4" xfId="0" applyNumberFormat="1" applyFill="1" applyBorder="1" applyAlignment="1">
      <alignment horizontal="right"/>
    </xf>
    <xf numFmtId="3" fontId="0" fillId="7" borderId="5" xfId="0" applyNumberFormat="1" applyFill="1" applyBorder="1" applyAlignment="1">
      <alignment horizontal="right"/>
    </xf>
    <xf numFmtId="0" fontId="0" fillId="7" borderId="1" xfId="0" applyNumberFormat="1" applyFill="1" applyBorder="1" applyAlignment="1">
      <alignment horizontal="right"/>
    </xf>
    <xf numFmtId="0" fontId="0" fillId="7" borderId="7" xfId="0" applyNumberFormat="1" applyFill="1" applyBorder="1" applyAlignment="1">
      <alignment horizontal="right"/>
    </xf>
    <xf numFmtId="3" fontId="0" fillId="6" borderId="5" xfId="0" applyNumberFormat="1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2" fontId="0" fillId="7" borderId="7" xfId="0" applyNumberFormat="1" applyFill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3" fontId="14" fillId="0" borderId="5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4" fontId="2" fillId="4" borderId="5" xfId="0" applyNumberFormat="1" applyFont="1" applyFill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NumberFormat="1" applyFont="1" applyFill="1" applyAlignment="1">
      <alignment horizontal="center"/>
    </xf>
    <xf numFmtId="0" fontId="4" fillId="4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7" fillId="4" borderId="0" xfId="0" applyNumberFormat="1" applyFont="1" applyFill="1" applyAlignment="1">
      <alignment horizontal="center"/>
    </xf>
    <xf numFmtId="0" fontId="5" fillId="4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textRotation="90" wrapText="1"/>
    </xf>
    <xf numFmtId="3" fontId="14" fillId="4" borderId="5" xfId="0" applyNumberFormat="1" applyFont="1" applyFill="1" applyBorder="1" applyAlignment="1">
      <alignment horizontal="right"/>
    </xf>
    <xf numFmtId="0" fontId="0" fillId="7" borderId="5" xfId="0" applyNumberFormat="1" applyFill="1" applyBorder="1" applyAlignment="1">
      <alignment horizontal="right"/>
    </xf>
    <xf numFmtId="3" fontId="16" fillId="4" borderId="5" xfId="0" applyNumberFormat="1" applyFont="1" applyFill="1" applyBorder="1" applyAlignment="1">
      <alignment horizontal="right"/>
    </xf>
    <xf numFmtId="3" fontId="16" fillId="0" borderId="7" xfId="0" applyNumberFormat="1" applyFont="1" applyBorder="1" applyAlignment="1">
      <alignment horizontal="right"/>
    </xf>
    <xf numFmtId="0" fontId="0" fillId="2" borderId="5" xfId="0" applyFill="1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3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textRotation="90" wrapText="1"/>
    </xf>
    <xf numFmtId="0" fontId="0" fillId="3" borderId="4" xfId="0" applyFill="1" applyBorder="1" applyAlignment="1">
      <alignment wrapText="1"/>
    </xf>
    <xf numFmtId="0" fontId="0" fillId="3" borderId="3" xfId="0" applyFill="1" applyBorder="1" applyAlignment="1"/>
    <xf numFmtId="3" fontId="2" fillId="7" borderId="7" xfId="0" applyNumberFormat="1" applyFont="1" applyFill="1" applyBorder="1" applyAlignment="1">
      <alignment horizontal="right"/>
    </xf>
    <xf numFmtId="3" fontId="17" fillId="4" borderId="5" xfId="0" applyNumberFormat="1" applyFont="1" applyFill="1" applyBorder="1" applyAlignment="1">
      <alignment horizontal="right"/>
    </xf>
    <xf numFmtId="3" fontId="12" fillId="4" borderId="1" xfId="0" applyNumberFormat="1" applyFont="1" applyFill="1" applyBorder="1" applyAlignment="1">
      <alignment horizontal="right"/>
    </xf>
    <xf numFmtId="2" fontId="4" fillId="7" borderId="1" xfId="0" applyNumberFormat="1" applyFont="1" applyFill="1" applyBorder="1" applyAlignment="1">
      <alignment horizontal="right"/>
    </xf>
    <xf numFmtId="3" fontId="13" fillId="4" borderId="1" xfId="0" applyNumberFormat="1" applyFont="1" applyFill="1" applyBorder="1" applyAlignment="1">
      <alignment horizontal="right"/>
    </xf>
    <xf numFmtId="3" fontId="13" fillId="4" borderId="3" xfId="0" applyNumberFormat="1" applyFont="1" applyFill="1" applyBorder="1" applyAlignment="1">
      <alignment horizontal="right"/>
    </xf>
    <xf numFmtId="3" fontId="16" fillId="5" borderId="7" xfId="0" applyNumberFormat="1" applyFont="1" applyFill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2" fillId="4" borderId="5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right"/>
    </xf>
    <xf numFmtId="165" fontId="2" fillId="4" borderId="7" xfId="0" applyNumberFormat="1" applyFont="1" applyFill="1" applyBorder="1" applyAlignment="1">
      <alignment horizontal="right"/>
    </xf>
    <xf numFmtId="165" fontId="3" fillId="4" borderId="5" xfId="0" applyNumberFormat="1" applyFont="1" applyFill="1" applyBorder="1" applyAlignment="1">
      <alignment horizontal="right"/>
    </xf>
    <xf numFmtId="165" fontId="3" fillId="4" borderId="1" xfId="0" applyNumberFormat="1" applyFont="1" applyFill="1" applyBorder="1" applyAlignment="1">
      <alignment horizontal="right"/>
    </xf>
    <xf numFmtId="165" fontId="3" fillId="4" borderId="7" xfId="0" applyNumberFormat="1" applyFont="1" applyFill="1" applyBorder="1" applyAlignment="1">
      <alignment horizontal="right"/>
    </xf>
    <xf numFmtId="165" fontId="4" fillId="4" borderId="5" xfId="0" applyNumberFormat="1" applyFont="1" applyFill="1" applyBorder="1" applyAlignment="1">
      <alignment horizontal="right"/>
    </xf>
    <xf numFmtId="165" fontId="4" fillId="4" borderId="1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5" fontId="7" fillId="4" borderId="5" xfId="0" applyNumberFormat="1" applyFont="1" applyFill="1" applyBorder="1" applyAlignment="1">
      <alignment horizontal="right"/>
    </xf>
    <xf numFmtId="165" fontId="5" fillId="4" borderId="5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165" fontId="5" fillId="4" borderId="7" xfId="0" applyNumberFormat="1" applyFont="1" applyFill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165" fontId="7" fillId="4" borderId="1" xfId="0" applyNumberFormat="1" applyFont="1" applyFill="1" applyBorder="1" applyAlignment="1">
      <alignment horizontal="right"/>
    </xf>
    <xf numFmtId="165" fontId="7" fillId="4" borderId="7" xfId="0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3" borderId="4" xfId="0" applyNumberForma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center" wrapText="1"/>
    </xf>
    <xf numFmtId="0" fontId="5" fillId="4" borderId="3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3" fontId="13" fillId="0" borderId="1" xfId="0" applyNumberFormat="1" applyFont="1" applyBorder="1"/>
    <xf numFmtId="3" fontId="15" fillId="0" borderId="1" xfId="0" applyNumberFormat="1" applyFont="1" applyBorder="1"/>
    <xf numFmtId="3" fontId="23" fillId="4" borderId="1" xfId="0" applyNumberFormat="1" applyFont="1" applyFill="1" applyBorder="1"/>
    <xf numFmtId="165" fontId="0" fillId="3" borderId="4" xfId="0" applyNumberFormat="1" applyFill="1" applyBorder="1" applyAlignment="1"/>
    <xf numFmtId="1" fontId="2" fillId="4" borderId="1" xfId="0" applyNumberFormat="1" applyFont="1" applyFill="1" applyBorder="1"/>
    <xf numFmtId="1" fontId="2" fillId="0" borderId="1" xfId="0" applyNumberFormat="1" applyFont="1" applyBorder="1"/>
    <xf numFmtId="1" fontId="3" fillId="0" borderId="1" xfId="0" applyNumberFormat="1" applyFont="1" applyBorder="1"/>
    <xf numFmtId="1" fontId="3" fillId="4" borderId="1" xfId="0" applyNumberFormat="1" applyFont="1" applyFill="1" applyBorder="1"/>
    <xf numFmtId="1" fontId="4" fillId="4" borderId="1" xfId="0" applyNumberFormat="1" applyFont="1" applyFill="1" applyBorder="1"/>
    <xf numFmtId="0" fontId="4" fillId="4" borderId="1" xfId="0" applyFont="1" applyFill="1" applyBorder="1"/>
    <xf numFmtId="1" fontId="7" fillId="4" borderId="1" xfId="0" applyNumberFormat="1" applyFont="1" applyFill="1" applyBorder="1"/>
    <xf numFmtId="1" fontId="5" fillId="4" borderId="1" xfId="0" applyNumberFormat="1" applyFont="1" applyFill="1" applyBorder="1"/>
    <xf numFmtId="1" fontId="5" fillId="0" borderId="1" xfId="0" applyNumberFormat="1" applyFont="1" applyBorder="1"/>
    <xf numFmtId="1" fontId="0" fillId="0" borderId="1" xfId="0" applyNumberFormat="1" applyBorder="1"/>
    <xf numFmtId="166" fontId="2" fillId="4" borderId="1" xfId="0" applyNumberFormat="1" applyFont="1" applyFill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4" borderId="1" xfId="0" applyNumberFormat="1" applyFont="1" applyFill="1" applyBorder="1" applyAlignment="1">
      <alignment horizontal="right"/>
    </xf>
    <xf numFmtId="166" fontId="4" fillId="4" borderId="1" xfId="0" applyNumberFormat="1" applyFont="1" applyFill="1" applyBorder="1" applyAlignment="1">
      <alignment horizontal="right"/>
    </xf>
    <xf numFmtId="166" fontId="5" fillId="4" borderId="1" xfId="0" applyNumberFormat="1" applyFont="1" applyFill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4" fillId="4" borderId="16" xfId="0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right"/>
    </xf>
    <xf numFmtId="0" fontId="0" fillId="2" borderId="13" xfId="0" applyFill="1" applyBorder="1" applyAlignment="1">
      <alignment horizontal="center" wrapText="1"/>
    </xf>
    <xf numFmtId="3" fontId="2" fillId="4" borderId="16" xfId="0" applyNumberFormat="1" applyFont="1" applyFill="1" applyBorder="1" applyAlignment="1">
      <alignment horizontal="right"/>
    </xf>
    <xf numFmtId="3" fontId="2" fillId="0" borderId="5" xfId="0" applyNumberFormat="1" applyFont="1" applyBorder="1"/>
    <xf numFmtId="3" fontId="2" fillId="4" borderId="5" xfId="0" applyNumberFormat="1" applyFont="1" applyFill="1" applyBorder="1"/>
    <xf numFmtId="3" fontId="5" fillId="4" borderId="5" xfId="0" applyNumberFormat="1" applyFont="1" applyFill="1" applyBorder="1"/>
    <xf numFmtId="3" fontId="5" fillId="0" borderId="5" xfId="0" applyNumberFormat="1" applyFont="1" applyBorder="1"/>
    <xf numFmtId="3" fontId="0" fillId="0" borderId="5" xfId="0" applyNumberFormat="1" applyBorder="1"/>
    <xf numFmtId="0" fontId="0" fillId="0" borderId="5" xfId="0" applyFill="1" applyBorder="1" applyAlignment="1">
      <alignment horizontal="center" textRotation="90" wrapText="1"/>
    </xf>
    <xf numFmtId="0" fontId="0" fillId="5" borderId="5" xfId="0" applyFill="1" applyBorder="1" applyAlignment="1">
      <alignment horizontal="center" wrapText="1"/>
    </xf>
    <xf numFmtId="3" fontId="3" fillId="0" borderId="5" xfId="0" applyNumberFormat="1" applyFont="1" applyBorder="1"/>
    <xf numFmtId="3" fontId="14" fillId="0" borderId="5" xfId="0" applyNumberFormat="1" applyFont="1" applyBorder="1"/>
    <xf numFmtId="3" fontId="8" fillId="4" borderId="5" xfId="0" applyNumberFormat="1" applyFont="1" applyFill="1" applyBorder="1"/>
    <xf numFmtId="3" fontId="3" fillId="4" borderId="5" xfId="0" applyNumberFormat="1" applyFont="1" applyFill="1" applyBorder="1"/>
    <xf numFmtId="3" fontId="14" fillId="4" borderId="5" xfId="0" applyNumberFormat="1" applyFont="1" applyFill="1" applyBorder="1"/>
    <xf numFmtId="3" fontId="12" fillId="4" borderId="5" xfId="0" applyNumberFormat="1" applyFont="1" applyFill="1" applyBorder="1"/>
    <xf numFmtId="3" fontId="4" fillId="4" borderId="5" xfId="0" applyNumberFormat="1" applyFont="1" applyFill="1" applyBorder="1"/>
    <xf numFmtId="3" fontId="16" fillId="0" borderId="5" xfId="0" applyNumberFormat="1" applyFont="1" applyBorder="1"/>
    <xf numFmtId="3" fontId="17" fillId="4" borderId="5" xfId="0" applyNumberFormat="1" applyFont="1" applyFill="1" applyBorder="1"/>
    <xf numFmtId="3" fontId="13" fillId="4" borderId="5" xfId="0" applyNumberFormat="1" applyFont="1" applyFill="1" applyBorder="1"/>
    <xf numFmtId="3" fontId="11" fillId="4" borderId="5" xfId="0" applyNumberFormat="1" applyFont="1" applyFill="1" applyBorder="1"/>
    <xf numFmtId="3" fontId="16" fillId="4" borderId="5" xfId="0" applyNumberFormat="1" applyFont="1" applyFill="1" applyBorder="1"/>
    <xf numFmtId="3" fontId="19" fillId="0" borderId="5" xfId="0" applyNumberFormat="1" applyFont="1" applyBorder="1"/>
    <xf numFmtId="3" fontId="20" fillId="4" borderId="5" xfId="0" applyNumberFormat="1" applyFont="1" applyFill="1" applyBorder="1"/>
    <xf numFmtId="3" fontId="0" fillId="0" borderId="5" xfId="0" applyNumberFormat="1" applyFont="1" applyBorder="1"/>
    <xf numFmtId="0" fontId="0" fillId="3" borderId="5" xfId="0" applyFill="1" applyBorder="1" applyAlignment="1">
      <alignment horizontal="center" textRotation="90" wrapText="1"/>
    </xf>
    <xf numFmtId="0" fontId="2" fillId="4" borderId="5" xfId="0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0" fillId="3" borderId="4" xfId="0" applyFill="1" applyBorder="1" applyAlignment="1">
      <alignment horizontal="center" textRotation="90" wrapText="1"/>
    </xf>
    <xf numFmtId="0" fontId="3" fillId="4" borderId="5" xfId="0" applyFont="1" applyFill="1" applyBorder="1"/>
    <xf numFmtId="0" fontId="2" fillId="0" borderId="5" xfId="0" applyFont="1" applyBorder="1"/>
    <xf numFmtId="0" fontId="2" fillId="4" borderId="5" xfId="0" applyFont="1" applyFill="1" applyBorder="1"/>
    <xf numFmtId="3" fontId="3" fillId="4" borderId="17" xfId="0" applyNumberFormat="1" applyFont="1" applyFill="1" applyBorder="1"/>
    <xf numFmtId="3" fontId="7" fillId="4" borderId="5" xfId="0" applyNumberFormat="1" applyFont="1" applyFill="1" applyBorder="1"/>
    <xf numFmtId="0" fontId="5" fillId="4" borderId="5" xfId="0" applyFont="1" applyFill="1" applyBorder="1"/>
    <xf numFmtId="0" fontId="5" fillId="0" borderId="5" xfId="0" applyFont="1" applyBorder="1"/>
    <xf numFmtId="0" fontId="0" fillId="0" borderId="5" xfId="0" applyBorder="1"/>
    <xf numFmtId="3" fontId="4" fillId="4" borderId="17" xfId="0" applyNumberFormat="1" applyFont="1" applyFill="1" applyBorder="1"/>
    <xf numFmtId="3" fontId="5" fillId="0" borderId="17" xfId="0" applyNumberFormat="1" applyFont="1" applyBorder="1"/>
    <xf numFmtId="3" fontId="0" fillId="0" borderId="17" xfId="0" applyNumberFormat="1" applyFont="1" applyBorder="1"/>
    <xf numFmtId="3" fontId="22" fillId="4" borderId="17" xfId="0" applyNumberFormat="1" applyFont="1" applyFill="1" applyBorder="1"/>
    <xf numFmtId="164" fontId="2" fillId="4" borderId="5" xfId="1" applyNumberFormat="1" applyFont="1" applyFill="1" applyBorder="1"/>
    <xf numFmtId="164" fontId="2" fillId="0" borderId="5" xfId="1" applyNumberFormat="1" applyFont="1" applyBorder="1"/>
    <xf numFmtId="164" fontId="3" fillId="0" borderId="5" xfId="1" applyNumberFormat="1" applyFont="1" applyBorder="1"/>
    <xf numFmtId="164" fontId="6" fillId="0" borderId="5" xfId="1" applyNumberFormat="1" applyFont="1" applyBorder="1"/>
    <xf numFmtId="164" fontId="7" fillId="4" borderId="5" xfId="1" applyNumberFormat="1" applyFont="1" applyFill="1" applyBorder="1"/>
    <xf numFmtId="3" fontId="23" fillId="4" borderId="5" xfId="0" applyNumberFormat="1" applyFont="1" applyFill="1" applyBorder="1"/>
    <xf numFmtId="3" fontId="13" fillId="0" borderId="5" xfId="0" applyNumberFormat="1" applyFont="1" applyBorder="1"/>
    <xf numFmtId="3" fontId="15" fillId="0" borderId="5" xfId="0" applyNumberFormat="1" applyFont="1" applyBorder="1"/>
    <xf numFmtId="1" fontId="2" fillId="4" borderId="5" xfId="0" applyNumberFormat="1" applyFont="1" applyFill="1" applyBorder="1"/>
    <xf numFmtId="1" fontId="2" fillId="0" borderId="5" xfId="0" applyNumberFormat="1" applyFont="1" applyBorder="1"/>
    <xf numFmtId="1" fontId="3" fillId="0" borderId="5" xfId="0" applyNumberFormat="1" applyFont="1" applyBorder="1"/>
    <xf numFmtId="1" fontId="3" fillId="4" borderId="5" xfId="0" applyNumberFormat="1" applyFont="1" applyFill="1" applyBorder="1"/>
    <xf numFmtId="1" fontId="4" fillId="4" borderId="5" xfId="0" applyNumberFormat="1" applyFont="1" applyFill="1" applyBorder="1"/>
    <xf numFmtId="1" fontId="7" fillId="4" borderId="5" xfId="0" applyNumberFormat="1" applyFont="1" applyFill="1" applyBorder="1"/>
    <xf numFmtId="1" fontId="5" fillId="4" borderId="5" xfId="0" applyNumberFormat="1" applyFont="1" applyFill="1" applyBorder="1"/>
    <xf numFmtId="1" fontId="5" fillId="0" borderId="5" xfId="0" applyNumberFormat="1" applyFont="1" applyBorder="1"/>
    <xf numFmtId="1" fontId="0" fillId="0" borderId="5" xfId="0" applyNumberFormat="1" applyBorder="1"/>
    <xf numFmtId="0" fontId="3" fillId="0" borderId="5" xfId="0" applyFont="1" applyBorder="1"/>
    <xf numFmtId="0" fontId="4" fillId="4" borderId="5" xfId="0" applyFont="1" applyFill="1" applyBorder="1"/>
    <xf numFmtId="0" fontId="7" fillId="4" borderId="5" xfId="0" applyFont="1" applyFill="1" applyBorder="1"/>
    <xf numFmtId="0" fontId="0" fillId="2" borderId="7" xfId="0" applyFill="1" applyBorder="1" applyAlignment="1">
      <alignment horizontal="center" textRotation="90" wrapText="1"/>
    </xf>
    <xf numFmtId="3" fontId="7" fillId="4" borderId="16" xfId="0" applyNumberFormat="1" applyFont="1" applyFill="1" applyBorder="1" applyAlignment="1">
      <alignment horizontal="right"/>
    </xf>
    <xf numFmtId="3" fontId="0" fillId="3" borderId="16" xfId="0" applyNumberFormat="1" applyFill="1" applyBorder="1" applyAlignment="1">
      <alignment horizontal="right"/>
    </xf>
    <xf numFmtId="0" fontId="0" fillId="3" borderId="16" xfId="0" applyFill="1" applyBorder="1"/>
    <xf numFmtId="0" fontId="0" fillId="0" borderId="18" xfId="0" applyBorder="1"/>
    <xf numFmtId="3" fontId="2" fillId="5" borderId="16" xfId="0" applyNumberFormat="1" applyFont="1" applyFill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4" borderId="16" xfId="0" applyNumberFormat="1" applyFont="1" applyFill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0" fontId="0" fillId="2" borderId="7" xfId="0" applyFill="1" applyBorder="1" applyAlignment="1">
      <alignment horizontal="center" wrapText="1"/>
    </xf>
    <xf numFmtId="3" fontId="0" fillId="0" borderId="16" xfId="0" applyNumberFormat="1" applyBorder="1" applyAlignment="1">
      <alignment horizontal="right"/>
    </xf>
    <xf numFmtId="3" fontId="5" fillId="4" borderId="16" xfId="0" applyNumberFormat="1" applyFont="1" applyFill="1" applyBorder="1" applyAlignment="1">
      <alignment horizontal="right"/>
    </xf>
    <xf numFmtId="3" fontId="2" fillId="8" borderId="16" xfId="0" applyNumberFormat="1" applyFont="1" applyFill="1" applyBorder="1" applyAlignment="1">
      <alignment horizontal="right"/>
    </xf>
    <xf numFmtId="0" fontId="0" fillId="2" borderId="19" xfId="0" applyFill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165" fontId="2" fillId="4" borderId="16" xfId="0" applyNumberFormat="1" applyFont="1" applyFill="1" applyBorder="1" applyAlignment="1">
      <alignment horizontal="right"/>
    </xf>
    <xf numFmtId="165" fontId="0" fillId="3" borderId="16" xfId="0" applyNumberFormat="1" applyFill="1" applyBorder="1" applyAlignment="1">
      <alignment horizontal="right"/>
    </xf>
    <xf numFmtId="165" fontId="3" fillId="4" borderId="16" xfId="0" applyNumberFormat="1" applyFont="1" applyFill="1" applyBorder="1" applyAlignment="1">
      <alignment horizontal="right"/>
    </xf>
    <xf numFmtId="2" fontId="2" fillId="7" borderId="16" xfId="0" applyNumberFormat="1" applyFont="1" applyFill="1" applyBorder="1" applyAlignment="1">
      <alignment horizontal="right"/>
    </xf>
    <xf numFmtId="3" fontId="4" fillId="6" borderId="16" xfId="0" applyNumberFormat="1" applyFont="1" applyFill="1" applyBorder="1" applyAlignment="1">
      <alignment horizontal="right"/>
    </xf>
    <xf numFmtId="2" fontId="4" fillId="7" borderId="7" xfId="0" applyNumberFormat="1" applyFont="1" applyFill="1" applyBorder="1" applyAlignment="1">
      <alignment horizontal="right"/>
    </xf>
    <xf numFmtId="49" fontId="0" fillId="7" borderId="7" xfId="0" applyNumberFormat="1" applyFill="1" applyBorder="1" applyAlignment="1">
      <alignment horizontal="right"/>
    </xf>
    <xf numFmtId="0" fontId="2" fillId="7" borderId="16" xfId="0" applyNumberFormat="1" applyFont="1" applyFill="1" applyBorder="1" applyAlignment="1">
      <alignment horizontal="right"/>
    </xf>
    <xf numFmtId="3" fontId="0" fillId="6" borderId="7" xfId="0" applyNumberFormat="1" applyFill="1" applyBorder="1" applyAlignment="1">
      <alignment horizontal="right"/>
    </xf>
    <xf numFmtId="0" fontId="0" fillId="3" borderId="16" xfId="0" applyFill="1" applyBorder="1" applyAlignment="1"/>
    <xf numFmtId="3" fontId="2" fillId="4" borderId="16" xfId="0" applyNumberFormat="1" applyFont="1" applyFill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4" borderId="16" xfId="0" applyNumberFormat="1" applyFont="1" applyFill="1" applyBorder="1" applyAlignment="1">
      <alignment horizontal="center"/>
    </xf>
    <xf numFmtId="3" fontId="3" fillId="4" borderId="16" xfId="0" applyNumberFormat="1" applyFont="1" applyFill="1" applyBorder="1" applyAlignment="1">
      <alignment horizontal="center" wrapText="1"/>
    </xf>
    <xf numFmtId="3" fontId="4" fillId="4" borderId="16" xfId="0" applyNumberFormat="1" applyFont="1" applyFill="1" applyBorder="1" applyAlignment="1">
      <alignment horizontal="center"/>
    </xf>
    <xf numFmtId="3" fontId="7" fillId="4" borderId="16" xfId="0" applyNumberFormat="1" applyFont="1" applyFill="1" applyBorder="1" applyAlignment="1">
      <alignment horizontal="center"/>
    </xf>
    <xf numFmtId="3" fontId="5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0" fillId="3" borderId="16" xfId="0" applyNumberFormat="1" applyFill="1" applyBorder="1" applyAlignment="1"/>
    <xf numFmtId="3" fontId="2" fillId="4" borderId="16" xfId="0" applyNumberFormat="1" applyFont="1" applyFill="1" applyBorder="1"/>
    <xf numFmtId="3" fontId="0" fillId="0" borderId="16" xfId="0" applyNumberFormat="1" applyBorder="1" applyAlignment="1">
      <alignment horizontal="center"/>
    </xf>
    <xf numFmtId="0" fontId="0" fillId="0" borderId="7" xfId="0" applyFill="1" applyBorder="1" applyAlignment="1">
      <alignment horizontal="center" textRotation="90" wrapText="1"/>
    </xf>
    <xf numFmtId="0" fontId="0" fillId="5" borderId="7" xfId="0" applyFill="1" applyBorder="1" applyAlignment="1">
      <alignment horizontal="center" wrapText="1"/>
    </xf>
    <xf numFmtId="3" fontId="2" fillId="4" borderId="7" xfId="0" applyNumberFormat="1" applyFont="1" applyFill="1" applyBorder="1"/>
    <xf numFmtId="3" fontId="2" fillId="0" borderId="7" xfId="0" applyNumberFormat="1" applyFont="1" applyBorder="1"/>
    <xf numFmtId="3" fontId="3" fillId="0" borderId="7" xfId="0" applyNumberFormat="1" applyFont="1" applyBorder="1"/>
    <xf numFmtId="3" fontId="8" fillId="4" borderId="7" xfId="0" applyNumberFormat="1" applyFont="1" applyFill="1" applyBorder="1"/>
    <xf numFmtId="3" fontId="3" fillId="4" borderId="7" xfId="0" applyNumberFormat="1" applyFont="1" applyFill="1" applyBorder="1"/>
    <xf numFmtId="3" fontId="14" fillId="4" borderId="7" xfId="0" applyNumberFormat="1" applyFont="1" applyFill="1" applyBorder="1"/>
    <xf numFmtId="3" fontId="12" fillId="4" borderId="7" xfId="0" applyNumberFormat="1" applyFont="1" applyFill="1" applyBorder="1"/>
    <xf numFmtId="3" fontId="4" fillId="4" borderId="7" xfId="0" applyNumberFormat="1" applyFont="1" applyFill="1" applyBorder="1"/>
    <xf numFmtId="3" fontId="16" fillId="0" borderId="7" xfId="0" applyNumberFormat="1" applyFont="1" applyBorder="1"/>
    <xf numFmtId="3" fontId="17" fillId="4" borderId="7" xfId="0" applyNumberFormat="1" applyFont="1" applyFill="1" applyBorder="1"/>
    <xf numFmtId="3" fontId="0" fillId="4" borderId="7" xfId="0" applyNumberFormat="1" applyFill="1" applyBorder="1"/>
    <xf numFmtId="3" fontId="13" fillId="4" borderId="7" xfId="0" applyNumberFormat="1" applyFont="1" applyFill="1" applyBorder="1"/>
    <xf numFmtId="3" fontId="5" fillId="0" borderId="7" xfId="0" applyNumberFormat="1" applyFont="1" applyBorder="1"/>
    <xf numFmtId="3" fontId="16" fillId="4" borderId="7" xfId="0" applyNumberFormat="1" applyFont="1" applyFill="1" applyBorder="1"/>
    <xf numFmtId="3" fontId="19" fillId="0" borderId="7" xfId="0" applyNumberFormat="1" applyFont="1" applyBorder="1"/>
    <xf numFmtId="3" fontId="20" fillId="4" borderId="7" xfId="0" applyNumberFormat="1" applyFont="1" applyFill="1" applyBorder="1"/>
    <xf numFmtId="3" fontId="0" fillId="0" borderId="7" xfId="0" applyNumberFormat="1" applyBorder="1"/>
    <xf numFmtId="3" fontId="0" fillId="0" borderId="18" xfId="0" applyNumberFormat="1" applyBorder="1"/>
    <xf numFmtId="0" fontId="0" fillId="3" borderId="7" xfId="0" applyFill="1" applyBorder="1" applyAlignment="1">
      <alignment horizontal="center" textRotation="90" wrapText="1"/>
    </xf>
    <xf numFmtId="0" fontId="0" fillId="3" borderId="16" xfId="0" applyFill="1" applyBorder="1" applyAlignment="1">
      <alignment wrapText="1"/>
    </xf>
    <xf numFmtId="0" fontId="2" fillId="4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0" fillId="3" borderId="7" xfId="0" applyFill="1" applyBorder="1" applyAlignment="1">
      <alignment horizontal="center" wrapText="1"/>
    </xf>
    <xf numFmtId="3" fontId="3" fillId="4" borderId="20" xfId="0" applyNumberFormat="1" applyFont="1" applyFill="1" applyBorder="1"/>
    <xf numFmtId="3" fontId="7" fillId="4" borderId="7" xfId="0" applyNumberFormat="1" applyFont="1" applyFill="1" applyBorder="1"/>
    <xf numFmtId="3" fontId="5" fillId="4" borderId="7" xfId="0" applyNumberFormat="1" applyFont="1" applyFill="1" applyBorder="1"/>
    <xf numFmtId="0" fontId="5" fillId="4" borderId="7" xfId="0" applyFont="1" applyFill="1" applyBorder="1"/>
    <xf numFmtId="3" fontId="4" fillId="4" borderId="20" xfId="0" applyNumberFormat="1" applyFont="1" applyFill="1" applyBorder="1"/>
    <xf numFmtId="3" fontId="5" fillId="0" borderId="20" xfId="0" applyNumberFormat="1" applyFont="1" applyBorder="1"/>
    <xf numFmtId="3" fontId="0" fillId="0" borderId="20" xfId="0" applyNumberFormat="1" applyFont="1" applyBorder="1"/>
    <xf numFmtId="3" fontId="22" fillId="4" borderId="20" xfId="0" applyNumberFormat="1" applyFont="1" applyFill="1" applyBorder="1"/>
    <xf numFmtId="164" fontId="2" fillId="4" borderId="7" xfId="1" applyNumberFormat="1" applyFont="1" applyFill="1" applyBorder="1"/>
    <xf numFmtId="164" fontId="2" fillId="0" borderId="7" xfId="1" applyNumberFormat="1" applyFont="1" applyBorder="1"/>
    <xf numFmtId="164" fontId="3" fillId="0" borderId="7" xfId="1" applyNumberFormat="1" applyFont="1" applyBorder="1"/>
    <xf numFmtId="164" fontId="6" fillId="0" borderId="7" xfId="1" applyNumberFormat="1" applyFont="1" applyBorder="1"/>
    <xf numFmtId="164" fontId="7" fillId="4" borderId="7" xfId="1" applyNumberFormat="1" applyFont="1" applyFill="1" applyBorder="1"/>
    <xf numFmtId="3" fontId="14" fillId="0" borderId="7" xfId="0" applyNumberFormat="1" applyFont="1" applyBorder="1"/>
    <xf numFmtId="3" fontId="23" fillId="4" borderId="7" xfId="0" applyNumberFormat="1" applyFont="1" applyFill="1" applyBorder="1"/>
    <xf numFmtId="3" fontId="13" fillId="0" borderId="7" xfId="0" applyNumberFormat="1" applyFont="1" applyBorder="1"/>
    <xf numFmtId="3" fontId="15" fillId="0" borderId="7" xfId="0" applyNumberFormat="1" applyFont="1" applyBorder="1"/>
    <xf numFmtId="165" fontId="0" fillId="3" borderId="16" xfId="0" applyNumberFormat="1" applyFill="1" applyBorder="1" applyAlignment="1"/>
    <xf numFmtId="1" fontId="2" fillId="4" borderId="7" xfId="0" applyNumberFormat="1" applyFont="1" applyFill="1" applyBorder="1"/>
    <xf numFmtId="1" fontId="2" fillId="0" borderId="7" xfId="0" applyNumberFormat="1" applyFont="1" applyBorder="1"/>
    <xf numFmtId="1" fontId="3" fillId="0" borderId="7" xfId="0" applyNumberFormat="1" applyFont="1" applyBorder="1"/>
    <xf numFmtId="1" fontId="3" fillId="4" borderId="7" xfId="0" applyNumberFormat="1" applyFont="1" applyFill="1" applyBorder="1"/>
    <xf numFmtId="1" fontId="4" fillId="4" borderId="7" xfId="0" applyNumberFormat="1" applyFont="1" applyFill="1" applyBorder="1"/>
    <xf numFmtId="1" fontId="7" fillId="4" borderId="7" xfId="0" applyNumberFormat="1" applyFont="1" applyFill="1" applyBorder="1"/>
    <xf numFmtId="1" fontId="5" fillId="4" borderId="7" xfId="0" applyNumberFormat="1" applyFont="1" applyFill="1" applyBorder="1"/>
    <xf numFmtId="1" fontId="5" fillId="0" borderId="7" xfId="0" applyNumberFormat="1" applyFont="1" applyBorder="1"/>
    <xf numFmtId="1" fontId="0" fillId="0" borderId="7" xfId="0" applyNumberFormat="1" applyBorder="1"/>
    <xf numFmtId="0" fontId="7" fillId="4" borderId="7" xfId="0" applyFont="1" applyFill="1" applyBorder="1"/>
    <xf numFmtId="166" fontId="2" fillId="4" borderId="5" xfId="0" applyNumberFormat="1" applyFont="1" applyFill="1" applyBorder="1" applyAlignment="1">
      <alignment horizontal="right"/>
    </xf>
    <xf numFmtId="166" fontId="2" fillId="4" borderId="3" xfId="0" applyNumberFormat="1" applyFont="1" applyFill="1" applyBorder="1" applyAlignment="1">
      <alignment horizontal="right"/>
    </xf>
    <xf numFmtId="166" fontId="2" fillId="4" borderId="7" xfId="0" applyNumberFormat="1" applyFont="1" applyFill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166" fontId="2" fillId="0" borderId="16" xfId="0" applyNumberFormat="1" applyFont="1" applyBorder="1" applyAlignment="1">
      <alignment horizontal="right"/>
    </xf>
    <xf numFmtId="166" fontId="3" fillId="0" borderId="5" xfId="0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/>
    </xf>
    <xf numFmtId="166" fontId="14" fillId="0" borderId="5" xfId="0" applyNumberFormat="1" applyFont="1" applyBorder="1" applyAlignment="1">
      <alignment horizontal="right"/>
    </xf>
    <xf numFmtId="166" fontId="3" fillId="4" borderId="5" xfId="0" applyNumberFormat="1" applyFont="1" applyFill="1" applyBorder="1" applyAlignment="1">
      <alignment horizontal="right"/>
    </xf>
    <xf numFmtId="166" fontId="3" fillId="4" borderId="3" xfId="0" applyNumberFormat="1" applyFont="1" applyFill="1" applyBorder="1" applyAlignment="1">
      <alignment horizontal="right"/>
    </xf>
    <xf numFmtId="166" fontId="3" fillId="4" borderId="7" xfId="0" applyNumberFormat="1" applyFont="1" applyFill="1" applyBorder="1" applyAlignment="1">
      <alignment horizontal="right"/>
    </xf>
    <xf numFmtId="166" fontId="4" fillId="4" borderId="5" xfId="0" applyNumberFormat="1" applyFont="1" applyFill="1" applyBorder="1" applyAlignment="1">
      <alignment horizontal="right"/>
    </xf>
    <xf numFmtId="166" fontId="4" fillId="4" borderId="3" xfId="0" applyNumberFormat="1" applyFont="1" applyFill="1" applyBorder="1" applyAlignment="1">
      <alignment horizontal="right"/>
    </xf>
    <xf numFmtId="166" fontId="4" fillId="4" borderId="7" xfId="0" applyNumberFormat="1" applyFont="1" applyFill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166" fontId="17" fillId="4" borderId="5" xfId="0" applyNumberFormat="1" applyFont="1" applyFill="1" applyBorder="1" applyAlignment="1">
      <alignment horizontal="right"/>
    </xf>
    <xf numFmtId="166" fontId="7" fillId="4" borderId="5" xfId="0" applyNumberFormat="1" applyFont="1" applyFill="1" applyBorder="1" applyAlignment="1">
      <alignment horizontal="right"/>
    </xf>
    <xf numFmtId="166" fontId="7" fillId="4" borderId="16" xfId="0" applyNumberFormat="1" applyFont="1" applyFill="1" applyBorder="1" applyAlignment="1">
      <alignment horizontal="right"/>
    </xf>
    <xf numFmtId="166" fontId="12" fillId="4" borderId="5" xfId="0" applyNumberFormat="1" applyFont="1" applyFill="1" applyBorder="1" applyAlignment="1">
      <alignment horizontal="right"/>
    </xf>
    <xf numFmtId="166" fontId="12" fillId="4" borderId="1" xfId="0" applyNumberFormat="1" applyFont="1" applyFill="1" applyBorder="1" applyAlignment="1">
      <alignment horizontal="right"/>
    </xf>
    <xf numFmtId="166" fontId="12" fillId="4" borderId="3" xfId="0" applyNumberFormat="1" applyFont="1" applyFill="1" applyBorder="1" applyAlignment="1">
      <alignment horizontal="right"/>
    </xf>
    <xf numFmtId="166" fontId="16" fillId="0" borderId="5" xfId="0" applyNumberFormat="1" applyFont="1" applyBorder="1" applyAlignment="1">
      <alignment horizontal="right"/>
    </xf>
    <xf numFmtId="166" fontId="15" fillId="0" borderId="5" xfId="0" applyNumberFormat="1" applyFon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6" fontId="0" fillId="0" borderId="7" xfId="0" applyNumberFormat="1" applyBorder="1" applyAlignment="1">
      <alignment horizontal="right"/>
    </xf>
    <xf numFmtId="166" fontId="13" fillId="4" borderId="5" xfId="0" applyNumberFormat="1" applyFont="1" applyFill="1" applyBorder="1" applyAlignment="1">
      <alignment horizontal="right"/>
    </xf>
    <xf numFmtId="166" fontId="5" fillId="4" borderId="5" xfId="0" applyNumberFormat="1" applyFont="1" applyFill="1" applyBorder="1" applyAlignment="1">
      <alignment horizontal="right"/>
    </xf>
    <xf numFmtId="166" fontId="5" fillId="4" borderId="3" xfId="0" applyNumberFormat="1" applyFont="1" applyFill="1" applyBorder="1" applyAlignment="1">
      <alignment horizontal="right"/>
    </xf>
    <xf numFmtId="166" fontId="5" fillId="4" borderId="7" xfId="0" applyNumberFormat="1" applyFont="1" applyFill="1" applyBorder="1" applyAlignment="1">
      <alignment horizontal="right"/>
    </xf>
    <xf numFmtId="166" fontId="16" fillId="0" borderId="1" xfId="0" applyNumberFormat="1" applyFont="1" applyBorder="1" applyAlignment="1">
      <alignment horizontal="right"/>
    </xf>
    <xf numFmtId="166" fontId="16" fillId="0" borderId="3" xfId="0" applyNumberFormat="1" applyFont="1" applyBorder="1" applyAlignment="1">
      <alignment horizontal="right"/>
    </xf>
    <xf numFmtId="166" fontId="16" fillId="0" borderId="7" xfId="0" applyNumberFormat="1" applyFont="1" applyBorder="1" applyAlignment="1">
      <alignment horizontal="right"/>
    </xf>
    <xf numFmtId="166" fontId="2" fillId="5" borderId="5" xfId="0" applyNumberFormat="1" applyFont="1" applyFill="1" applyBorder="1" applyAlignment="1">
      <alignment horizontal="right"/>
    </xf>
    <xf numFmtId="166" fontId="2" fillId="5" borderId="1" xfId="0" applyNumberFormat="1" applyFont="1" applyFill="1" applyBorder="1" applyAlignment="1">
      <alignment horizontal="right"/>
    </xf>
    <xf numFmtId="166" fontId="2" fillId="5" borderId="3" xfId="0" applyNumberFormat="1" applyFont="1" applyFill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6" fontId="5" fillId="0" borderId="7" xfId="0" applyNumberFormat="1" applyFont="1" applyBorder="1" applyAlignment="1">
      <alignment horizontal="right"/>
    </xf>
    <xf numFmtId="166" fontId="16" fillId="4" borderId="5" xfId="0" applyNumberFormat="1" applyFont="1" applyFill="1" applyBorder="1" applyAlignment="1">
      <alignment horizontal="right"/>
    </xf>
    <xf numFmtId="166" fontId="16" fillId="4" borderId="1" xfId="0" applyNumberFormat="1" applyFont="1" applyFill="1" applyBorder="1" applyAlignment="1">
      <alignment horizontal="right"/>
    </xf>
    <xf numFmtId="166" fontId="16" fillId="4" borderId="3" xfId="0" applyNumberFormat="1" applyFont="1" applyFill="1" applyBorder="1" applyAlignment="1">
      <alignment horizontal="right"/>
    </xf>
    <xf numFmtId="166" fontId="0" fillId="3" borderId="4" xfId="0" applyNumberFormat="1" applyFill="1" applyBorder="1" applyAlignment="1">
      <alignment horizontal="right"/>
    </xf>
    <xf numFmtId="166" fontId="0" fillId="3" borderId="16" xfId="0" applyNumberFormat="1" applyFill="1" applyBorder="1" applyAlignment="1">
      <alignment horizontal="right"/>
    </xf>
    <xf numFmtId="166" fontId="2" fillId="4" borderId="16" xfId="0" applyNumberFormat="1" applyFont="1" applyFill="1" applyBorder="1" applyAlignment="1">
      <alignment horizontal="right"/>
    </xf>
    <xf numFmtId="166" fontId="14" fillId="4" borderId="3" xfId="0" applyNumberFormat="1" applyFont="1" applyFill="1" applyBorder="1" applyAlignment="1">
      <alignment horizontal="right"/>
    </xf>
    <xf numFmtId="166" fontId="16" fillId="4" borderId="7" xfId="0" applyNumberFormat="1" applyFont="1" applyFill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6" fontId="15" fillId="0" borderId="16" xfId="0" applyNumberFormat="1" applyFont="1" applyBorder="1" applyAlignment="1">
      <alignment horizontal="right"/>
    </xf>
    <xf numFmtId="0" fontId="0" fillId="2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2" fontId="4" fillId="4" borderId="1" xfId="0" applyNumberFormat="1" applyFont="1" applyFill="1" applyBorder="1" applyAlignment="1">
      <alignment horizontal="right"/>
    </xf>
    <xf numFmtId="2" fontId="4" fillId="4" borderId="5" xfId="0" applyNumberFormat="1" applyFont="1" applyFill="1" applyBorder="1" applyAlignment="1">
      <alignment horizontal="right"/>
    </xf>
    <xf numFmtId="2" fontId="4" fillId="4" borderId="3" xfId="0" applyNumberFormat="1" applyFont="1" applyFill="1" applyBorder="1" applyAlignment="1">
      <alignment horizontal="right"/>
    </xf>
    <xf numFmtId="2" fontId="4" fillId="4" borderId="7" xfId="0" applyNumberFormat="1" applyFont="1" applyFill="1" applyBorder="1" applyAlignment="1">
      <alignment horizontal="right"/>
    </xf>
    <xf numFmtId="3" fontId="4" fillId="7" borderId="5" xfId="0" applyNumberFormat="1" applyFont="1" applyFill="1" applyBorder="1" applyAlignment="1">
      <alignment horizontal="right"/>
    </xf>
    <xf numFmtId="3" fontId="4" fillId="7" borderId="16" xfId="0" applyNumberFormat="1" applyFont="1" applyFill="1" applyBorder="1" applyAlignment="1">
      <alignment horizontal="right"/>
    </xf>
    <xf numFmtId="3" fontId="10" fillId="4" borderId="7" xfId="0" applyNumberFormat="1" applyFont="1" applyFill="1" applyBorder="1"/>
    <xf numFmtId="166" fontId="14" fillId="4" borderId="5" xfId="0" applyNumberFormat="1" applyFont="1" applyFill="1" applyBorder="1" applyAlignment="1">
      <alignment horizontal="right"/>
    </xf>
    <xf numFmtId="166" fontId="14" fillId="0" borderId="1" xfId="0" applyNumberFormat="1" applyFont="1" applyBorder="1" applyAlignment="1">
      <alignment horizontal="right"/>
    </xf>
    <xf numFmtId="166" fontId="14" fillId="0" borderId="7" xfId="0" applyNumberFormat="1" applyFont="1" applyBorder="1" applyAlignment="1">
      <alignment horizontal="right"/>
    </xf>
    <xf numFmtId="0" fontId="0" fillId="0" borderId="0" xfId="0" applyBorder="1"/>
    <xf numFmtId="3" fontId="21" fillId="4" borderId="5" xfId="0" applyNumberFormat="1" applyFont="1" applyFill="1" applyBorder="1"/>
    <xf numFmtId="3" fontId="21" fillId="4" borderId="1" xfId="0" applyNumberFormat="1" applyFont="1" applyFill="1" applyBorder="1"/>
    <xf numFmtId="3" fontId="21" fillId="4" borderId="7" xfId="0" applyNumberFormat="1" applyFont="1" applyFill="1" applyBorder="1"/>
    <xf numFmtId="0" fontId="0" fillId="3" borderId="4" xfId="0" applyFont="1" applyFill="1" applyBorder="1" applyAlignment="1"/>
    <xf numFmtId="0" fontId="0" fillId="3" borderId="16" xfId="0" applyFont="1" applyFill="1" applyBorder="1" applyAlignment="1"/>
    <xf numFmtId="3" fontId="0" fillId="0" borderId="1" xfId="0" applyNumberFormat="1" applyFont="1" applyBorder="1"/>
    <xf numFmtId="3" fontId="0" fillId="0" borderId="7" xfId="0" applyNumberFormat="1" applyFont="1" applyBorder="1"/>
    <xf numFmtId="9" fontId="2" fillId="4" borderId="5" xfId="1" applyFont="1" applyFill="1" applyBorder="1"/>
    <xf numFmtId="9" fontId="2" fillId="4" borderId="1" xfId="1" applyFont="1" applyFill="1" applyBorder="1"/>
    <xf numFmtId="9" fontId="2" fillId="4" borderId="7" xfId="1" applyFont="1" applyFill="1" applyBorder="1"/>
    <xf numFmtId="9" fontId="2" fillId="0" borderId="5" xfId="1" applyFont="1" applyBorder="1"/>
    <xf numFmtId="9" fontId="2" fillId="0" borderId="1" xfId="1" applyFont="1" applyBorder="1"/>
    <xf numFmtId="9" fontId="2" fillId="0" borderId="7" xfId="1" applyFont="1" applyBorder="1"/>
    <xf numFmtId="9" fontId="3" fillId="0" borderId="5" xfId="1" applyFont="1" applyBorder="1"/>
    <xf numFmtId="9" fontId="3" fillId="0" borderId="1" xfId="1" applyFont="1" applyBorder="1"/>
    <xf numFmtId="9" fontId="3" fillId="0" borderId="7" xfId="1" applyFont="1" applyBorder="1"/>
    <xf numFmtId="9" fontId="3" fillId="4" borderId="5" xfId="1" applyFont="1" applyFill="1" applyBorder="1"/>
    <xf numFmtId="9" fontId="3" fillId="4" borderId="1" xfId="1" applyFont="1" applyFill="1" applyBorder="1"/>
    <xf numFmtId="9" fontId="3" fillId="4" borderId="7" xfId="1" applyFont="1" applyFill="1" applyBorder="1"/>
    <xf numFmtId="9" fontId="21" fillId="4" borderId="5" xfId="1" applyFont="1" applyFill="1" applyBorder="1"/>
    <xf numFmtId="9" fontId="21" fillId="4" borderId="1" xfId="1" applyFont="1" applyFill="1" applyBorder="1"/>
    <xf numFmtId="9" fontId="21" fillId="4" borderId="7" xfId="1" applyFont="1" applyFill="1" applyBorder="1"/>
    <xf numFmtId="9" fontId="7" fillId="4" borderId="5" xfId="1" applyFont="1" applyFill="1" applyBorder="1"/>
    <xf numFmtId="9" fontId="7" fillId="4" borderId="1" xfId="1" applyFont="1" applyFill="1" applyBorder="1"/>
    <xf numFmtId="9" fontId="7" fillId="4" borderId="7" xfId="1" applyFont="1" applyFill="1" applyBorder="1"/>
    <xf numFmtId="9" fontId="4" fillId="4" borderId="5" xfId="1" applyFont="1" applyFill="1" applyBorder="1"/>
    <xf numFmtId="9" fontId="4" fillId="4" borderId="1" xfId="1" applyFont="1" applyFill="1" applyBorder="1"/>
    <xf numFmtId="9" fontId="4" fillId="4" borderId="7" xfId="1" applyFont="1" applyFill="1" applyBorder="1"/>
    <xf numFmtId="9" fontId="5" fillId="0" borderId="5" xfId="1" applyFont="1" applyBorder="1"/>
    <xf numFmtId="9" fontId="5" fillId="0" borderId="1" xfId="1" applyFont="1" applyBorder="1"/>
    <xf numFmtId="9" fontId="5" fillId="0" borderId="7" xfId="1" applyFont="1" applyBorder="1"/>
    <xf numFmtId="9" fontId="0" fillId="3" borderId="4" xfId="1" applyFont="1" applyFill="1" applyBorder="1" applyAlignment="1"/>
    <xf numFmtId="9" fontId="0" fillId="3" borderId="16" xfId="1" applyFont="1" applyFill="1" applyBorder="1" applyAlignment="1"/>
    <xf numFmtId="9" fontId="0" fillId="0" borderId="5" xfId="1" applyFont="1" applyBorder="1"/>
    <xf numFmtId="9" fontId="0" fillId="0" borderId="1" xfId="1" applyFont="1" applyBorder="1"/>
    <xf numFmtId="9" fontId="0" fillId="0" borderId="7" xfId="1" applyFont="1" applyBorder="1"/>
    <xf numFmtId="3" fontId="3" fillId="0" borderId="17" xfId="0" applyNumberFormat="1" applyFont="1" applyFill="1" applyBorder="1"/>
    <xf numFmtId="3" fontId="3" fillId="0" borderId="10" xfId="0" applyNumberFormat="1" applyFont="1" applyFill="1" applyBorder="1"/>
    <xf numFmtId="3" fontId="3" fillId="0" borderId="20" xfId="0" applyNumberFormat="1" applyFont="1" applyFill="1" applyBorder="1"/>
    <xf numFmtId="164" fontId="4" fillId="4" borderId="5" xfId="1" applyNumberFormat="1" applyFont="1" applyFill="1" applyBorder="1"/>
    <xf numFmtId="164" fontId="4" fillId="4" borderId="1" xfId="1" applyNumberFormat="1" applyFont="1" applyFill="1" applyBorder="1"/>
    <xf numFmtId="164" fontId="4" fillId="4" borderId="7" xfId="1" applyNumberFormat="1" applyFont="1" applyFill="1" applyBorder="1"/>
    <xf numFmtId="164" fontId="3" fillId="4" borderId="5" xfId="1" applyNumberFormat="1" applyFont="1" applyFill="1" applyBorder="1"/>
    <xf numFmtId="164" fontId="3" fillId="4" borderId="1" xfId="1" applyNumberFormat="1" applyFont="1" applyFill="1" applyBorder="1"/>
    <xf numFmtId="164" fontId="3" fillId="4" borderId="7" xfId="1" applyNumberFormat="1" applyFont="1" applyFill="1" applyBorder="1"/>
    <xf numFmtId="4" fontId="2" fillId="4" borderId="1" xfId="0" applyNumberFormat="1" applyFont="1" applyFill="1" applyBorder="1" applyAlignment="1">
      <alignment horizontal="right"/>
    </xf>
    <xf numFmtId="4" fontId="2" fillId="4" borderId="7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4" borderId="5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3" fillId="4" borderId="7" xfId="0" applyNumberFormat="1" applyFont="1" applyFill="1" applyBorder="1" applyAlignment="1">
      <alignment horizontal="right"/>
    </xf>
    <xf numFmtId="4" fontId="4" fillId="4" borderId="5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" fontId="4" fillId="4" borderId="3" xfId="0" applyNumberFormat="1" applyFont="1" applyFill="1" applyBorder="1" applyAlignment="1">
      <alignment horizontal="right"/>
    </xf>
    <xf numFmtId="4" fontId="4" fillId="4" borderId="7" xfId="0" applyNumberFormat="1" applyFont="1" applyFill="1" applyBorder="1" applyAlignment="1">
      <alignment horizontal="right"/>
    </xf>
    <xf numFmtId="4" fontId="7" fillId="4" borderId="5" xfId="0" applyNumberFormat="1" applyFont="1" applyFill="1" applyBorder="1" applyAlignment="1">
      <alignment horizontal="right"/>
    </xf>
    <xf numFmtId="4" fontId="7" fillId="4" borderId="16" xfId="0" applyNumberFormat="1" applyFont="1" applyFill="1" applyBorder="1" applyAlignment="1">
      <alignment horizontal="right"/>
    </xf>
    <xf numFmtId="4" fontId="16" fillId="4" borderId="5" xfId="0" applyNumberFormat="1" applyFont="1" applyFill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5" fillId="4" borderId="5" xfId="0" applyNumberFormat="1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/>
    </xf>
    <xf numFmtId="4" fontId="5" fillId="4" borderId="7" xfId="0" applyNumberFormat="1" applyFont="1" applyFill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4" fontId="0" fillId="3" borderId="16" xfId="0" applyNumberForma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0" fillId="3" borderId="1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9" fontId="2" fillId="4" borderId="5" xfId="1" applyFont="1" applyFill="1" applyBorder="1" applyAlignment="1">
      <alignment horizontal="right"/>
    </xf>
    <xf numFmtId="9" fontId="2" fillId="4" borderId="1" xfId="1" applyFont="1" applyFill="1" applyBorder="1" applyAlignment="1">
      <alignment horizontal="right"/>
    </xf>
    <xf numFmtId="9" fontId="2" fillId="4" borderId="7" xfId="1" applyFont="1" applyFill="1" applyBorder="1" applyAlignment="1">
      <alignment horizontal="right"/>
    </xf>
    <xf numFmtId="9" fontId="2" fillId="0" borderId="5" xfId="1" applyFont="1" applyBorder="1" applyAlignment="1">
      <alignment horizontal="right"/>
    </xf>
    <xf numFmtId="9" fontId="2" fillId="0" borderId="1" xfId="1" applyFont="1" applyBorder="1" applyAlignment="1">
      <alignment horizontal="right"/>
    </xf>
    <xf numFmtId="9" fontId="2" fillId="0" borderId="7" xfId="1" applyFont="1" applyBorder="1" applyAlignment="1">
      <alignment horizontal="right"/>
    </xf>
    <xf numFmtId="9" fontId="3" fillId="0" borderId="5" xfId="1" applyFont="1" applyBorder="1" applyAlignment="1">
      <alignment horizontal="right"/>
    </xf>
    <xf numFmtId="9" fontId="3" fillId="0" borderId="1" xfId="1" applyFont="1" applyBorder="1" applyAlignment="1">
      <alignment horizontal="right"/>
    </xf>
    <xf numFmtId="9" fontId="3" fillId="0" borderId="7" xfId="1" applyFont="1" applyBorder="1" applyAlignment="1">
      <alignment horizontal="right"/>
    </xf>
    <xf numFmtId="9" fontId="3" fillId="4" borderId="5" xfId="1" applyFont="1" applyFill="1" applyBorder="1" applyAlignment="1">
      <alignment horizontal="right"/>
    </xf>
    <xf numFmtId="9" fontId="3" fillId="4" borderId="1" xfId="1" applyFont="1" applyFill="1" applyBorder="1" applyAlignment="1">
      <alignment horizontal="right"/>
    </xf>
    <xf numFmtId="9" fontId="3" fillId="4" borderId="7" xfId="1" applyFont="1" applyFill="1" applyBorder="1" applyAlignment="1">
      <alignment horizontal="right"/>
    </xf>
    <xf numFmtId="9" fontId="21" fillId="4" borderId="5" xfId="1" applyFont="1" applyFill="1" applyBorder="1" applyAlignment="1">
      <alignment horizontal="right"/>
    </xf>
    <xf numFmtId="9" fontId="21" fillId="4" borderId="1" xfId="1" applyFont="1" applyFill="1" applyBorder="1" applyAlignment="1">
      <alignment horizontal="right"/>
    </xf>
    <xf numFmtId="9" fontId="21" fillId="4" borderId="7" xfId="1" applyFont="1" applyFill="1" applyBorder="1" applyAlignment="1">
      <alignment horizontal="right"/>
    </xf>
    <xf numFmtId="9" fontId="7" fillId="4" borderId="5" xfId="1" applyFont="1" applyFill="1" applyBorder="1" applyAlignment="1">
      <alignment horizontal="right"/>
    </xf>
    <xf numFmtId="9" fontId="7" fillId="4" borderId="1" xfId="1" applyFont="1" applyFill="1" applyBorder="1" applyAlignment="1">
      <alignment horizontal="right"/>
    </xf>
    <xf numFmtId="9" fontId="7" fillId="4" borderId="7" xfId="1" applyFont="1" applyFill="1" applyBorder="1" applyAlignment="1">
      <alignment horizontal="right"/>
    </xf>
    <xf numFmtId="9" fontId="4" fillId="4" borderId="5" xfId="1" applyFont="1" applyFill="1" applyBorder="1" applyAlignment="1">
      <alignment horizontal="right"/>
    </xf>
    <xf numFmtId="9" fontId="4" fillId="4" borderId="1" xfId="1" applyFont="1" applyFill="1" applyBorder="1" applyAlignment="1">
      <alignment horizontal="right"/>
    </xf>
    <xf numFmtId="9" fontId="4" fillId="4" borderId="7" xfId="1" applyFont="1" applyFill="1" applyBorder="1" applyAlignment="1">
      <alignment horizontal="right"/>
    </xf>
    <xf numFmtId="9" fontId="5" fillId="0" borderId="5" xfId="1" applyFont="1" applyBorder="1" applyAlignment="1">
      <alignment horizontal="right"/>
    </xf>
    <xf numFmtId="9" fontId="5" fillId="0" borderId="1" xfId="1" applyFont="1" applyBorder="1" applyAlignment="1">
      <alignment horizontal="right"/>
    </xf>
    <xf numFmtId="9" fontId="5" fillId="0" borderId="7" xfId="1" applyFont="1" applyBorder="1" applyAlignment="1">
      <alignment horizontal="right"/>
    </xf>
    <xf numFmtId="9" fontId="0" fillId="3" borderId="4" xfId="1" applyFont="1" applyFill="1" applyBorder="1" applyAlignment="1">
      <alignment horizontal="right"/>
    </xf>
    <xf numFmtId="9" fontId="0" fillId="3" borderId="16" xfId="1" applyFont="1" applyFill="1" applyBorder="1" applyAlignment="1">
      <alignment horizontal="right"/>
    </xf>
    <xf numFmtId="9" fontId="0" fillId="0" borderId="5" xfId="1" applyFont="1" applyBorder="1" applyAlignment="1">
      <alignment horizontal="right"/>
    </xf>
    <xf numFmtId="9" fontId="0" fillId="0" borderId="1" xfId="1" applyFont="1" applyBorder="1" applyAlignment="1">
      <alignment horizontal="right"/>
    </xf>
    <xf numFmtId="9" fontId="0" fillId="0" borderId="7" xfId="1" applyFont="1" applyBorder="1" applyAlignment="1">
      <alignment horizontal="right"/>
    </xf>
    <xf numFmtId="165" fontId="7" fillId="4" borderId="1" xfId="0" applyNumberFormat="1" applyFont="1" applyFill="1" applyBorder="1"/>
    <xf numFmtId="0" fontId="0" fillId="3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64" fontId="2" fillId="4" borderId="5" xfId="1" applyNumberFormat="1" applyFont="1" applyFill="1" applyBorder="1" applyAlignment="1">
      <alignment horizontal="right"/>
    </xf>
    <xf numFmtId="164" fontId="2" fillId="4" borderId="1" xfId="1" applyNumberFormat="1" applyFont="1" applyFill="1" applyBorder="1" applyAlignment="1">
      <alignment horizontal="right"/>
    </xf>
    <xf numFmtId="164" fontId="2" fillId="4" borderId="7" xfId="1" applyNumberFormat="1" applyFont="1" applyFill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/>
    </xf>
    <xf numFmtId="164" fontId="3" fillId="4" borderId="5" xfId="1" applyNumberFormat="1" applyFont="1" applyFill="1" applyBorder="1" applyAlignment="1">
      <alignment horizontal="right"/>
    </xf>
    <xf numFmtId="164" fontId="3" fillId="4" borderId="1" xfId="1" applyNumberFormat="1" applyFont="1" applyFill="1" applyBorder="1" applyAlignment="1">
      <alignment horizontal="right"/>
    </xf>
    <xf numFmtId="164" fontId="3" fillId="4" borderId="7" xfId="1" applyNumberFormat="1" applyFont="1" applyFill="1" applyBorder="1" applyAlignment="1">
      <alignment horizontal="right"/>
    </xf>
    <xf numFmtId="164" fontId="21" fillId="4" borderId="5" xfId="1" applyNumberFormat="1" applyFont="1" applyFill="1" applyBorder="1" applyAlignment="1">
      <alignment horizontal="right"/>
    </xf>
    <xf numFmtId="164" fontId="21" fillId="4" borderId="1" xfId="1" applyNumberFormat="1" applyFont="1" applyFill="1" applyBorder="1" applyAlignment="1">
      <alignment horizontal="right"/>
    </xf>
    <xf numFmtId="164" fontId="21" fillId="4" borderId="7" xfId="1" applyNumberFormat="1" applyFont="1" applyFill="1" applyBorder="1" applyAlignment="1">
      <alignment horizontal="right"/>
    </xf>
    <xf numFmtId="164" fontId="7" fillId="4" borderId="5" xfId="1" applyNumberFormat="1" applyFont="1" applyFill="1" applyBorder="1" applyAlignment="1">
      <alignment horizontal="right"/>
    </xf>
    <xf numFmtId="164" fontId="7" fillId="4" borderId="1" xfId="1" applyNumberFormat="1" applyFont="1" applyFill="1" applyBorder="1" applyAlignment="1">
      <alignment horizontal="right"/>
    </xf>
    <xf numFmtId="164" fontId="7" fillId="4" borderId="7" xfId="1" applyNumberFormat="1" applyFont="1" applyFill="1" applyBorder="1" applyAlignment="1">
      <alignment horizontal="right"/>
    </xf>
    <xf numFmtId="164" fontId="4" fillId="4" borderId="5" xfId="1" applyNumberFormat="1" applyFont="1" applyFill="1" applyBorder="1" applyAlignment="1">
      <alignment horizontal="right"/>
    </xf>
    <xf numFmtId="164" fontId="4" fillId="4" borderId="1" xfId="1" applyNumberFormat="1" applyFont="1" applyFill="1" applyBorder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164" fontId="5" fillId="0" borderId="5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0" fillId="3" borderId="4" xfId="1" applyNumberFormat="1" applyFont="1" applyFill="1" applyBorder="1" applyAlignment="1">
      <alignment horizontal="right"/>
    </xf>
    <xf numFmtId="164" fontId="0" fillId="3" borderId="16" xfId="1" applyNumberFormat="1" applyFont="1" applyFill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0" fontId="0" fillId="3" borderId="1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3" fillId="4" borderId="3" xfId="0" applyFont="1" applyFill="1" applyBorder="1" applyAlignment="1"/>
    <xf numFmtId="0" fontId="3" fillId="4" borderId="5" xfId="0" applyFont="1" applyFill="1" applyBorder="1" applyAlignment="1"/>
    <xf numFmtId="0" fontId="2" fillId="4" borderId="3" xfId="0" applyFont="1" applyFill="1" applyBorder="1" applyAlignment="1"/>
    <xf numFmtId="0" fontId="2" fillId="4" borderId="5" xfId="0" applyFont="1" applyFill="1" applyBorder="1" applyAlignment="1"/>
    <xf numFmtId="0" fontId="5" fillId="4" borderId="3" xfId="0" applyFont="1" applyFill="1" applyBorder="1" applyAlignment="1"/>
    <xf numFmtId="0" fontId="5" fillId="4" borderId="5" xfId="0" applyFont="1" applyFill="1" applyBorder="1" applyAlignment="1"/>
    <xf numFmtId="0" fontId="0" fillId="0" borderId="3" xfId="0" applyBorder="1" applyAlignment="1"/>
    <xf numFmtId="0" fontId="0" fillId="0" borderId="5" xfId="0" applyBorder="1" applyAlignment="1"/>
    <xf numFmtId="0" fontId="3" fillId="4" borderId="3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0" fillId="3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3" xfId="0" applyFont="1" applyBorder="1" applyAlignment="1"/>
    <xf numFmtId="0" fontId="5" fillId="0" borderId="5" xfId="0" applyFont="1" applyBorder="1" applyAlignment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 textRotation="90" wrapText="1"/>
    </xf>
    <xf numFmtId="0" fontId="0" fillId="2" borderId="4" xfId="0" applyFill="1" applyBorder="1" applyAlignment="1">
      <alignment horizontal="center" textRotation="90" wrapText="1"/>
    </xf>
    <xf numFmtId="0" fontId="0" fillId="2" borderId="5" xfId="0" applyFill="1" applyBorder="1" applyAlignment="1">
      <alignment horizontal="center" textRotation="90" wrapText="1"/>
    </xf>
    <xf numFmtId="0" fontId="0" fillId="5" borderId="6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32A3A-B477-4A50-940E-6C18CBE7100D}">
  <dimension ref="A1:GN63"/>
  <sheetViews>
    <sheetView tabSelected="1" zoomScale="85" zoomScaleNormal="85" workbookViewId="0">
      <pane xSplit="2" ySplit="4" topLeftCell="C5" activePane="bottomRight" state="frozen"/>
      <selection activeCell="E15" sqref="E15"/>
      <selection pane="topRight" activeCell="E15" sqref="E15"/>
      <selection pane="bottomLeft" activeCell="E15" sqref="E15"/>
      <selection pane="bottomRight" activeCell="C5" sqref="C5:H5"/>
    </sheetView>
  </sheetViews>
  <sheetFormatPr defaultRowHeight="15" x14ac:dyDescent="0.25"/>
  <cols>
    <col min="1" max="1" width="3.85546875" style="165" bestFit="1" customWidth="1"/>
    <col min="2" max="2" width="40.42578125" customWidth="1"/>
    <col min="3" max="7" width="12" style="11" bestFit="1" customWidth="1"/>
    <col min="8" max="8" width="12" style="331" bestFit="1" customWidth="1"/>
    <col min="9" max="9" width="12" style="487" customWidth="1"/>
    <col min="10" max="10" width="12.7109375" style="487" bestFit="1" customWidth="1"/>
    <col min="11" max="11" width="12.7109375" style="331" bestFit="1" customWidth="1"/>
    <col min="12" max="12" width="8.28515625" style="11" bestFit="1" customWidth="1"/>
    <col min="13" max="13" width="6" style="11" bestFit="1" customWidth="1"/>
    <col min="14" max="14" width="8.28515625" style="11" bestFit="1" customWidth="1"/>
    <col min="15" max="15" width="6" style="11" bestFit="1" customWidth="1"/>
    <col min="16" max="16" width="8.28515625" style="11" bestFit="1" customWidth="1"/>
    <col min="17" max="17" width="6" style="331" bestFit="1" customWidth="1"/>
    <col min="18" max="18" width="5.85546875" style="11" bestFit="1" customWidth="1"/>
    <col min="19" max="19" width="5" style="11" bestFit="1" customWidth="1"/>
    <col min="20" max="20" width="5.85546875" style="11" bestFit="1" customWidth="1"/>
    <col min="21" max="21" width="5" style="11" bestFit="1" customWidth="1"/>
    <col min="22" max="22" width="5.85546875" style="11" bestFit="1" customWidth="1"/>
    <col min="23" max="23" width="5" style="331" bestFit="1" customWidth="1"/>
    <col min="24" max="28" width="6" style="11" customWidth="1"/>
    <col min="29" max="29" width="6" style="331" customWidth="1"/>
    <col min="30" max="34" width="6" style="11" customWidth="1"/>
    <col min="35" max="35" width="6" style="331" customWidth="1"/>
    <col min="36" max="37" width="5.140625" style="11" bestFit="1" customWidth="1"/>
    <col min="38" max="38" width="5.140625" style="331" bestFit="1" customWidth="1"/>
    <col min="39" max="40" width="5.140625" style="11" bestFit="1" customWidth="1"/>
    <col min="41" max="41" width="5.140625" style="331" bestFit="1" customWidth="1"/>
    <col min="42" max="44" width="5.85546875" style="11" bestFit="1" customWidth="1"/>
    <col min="45" max="45" width="5" style="11" bestFit="1" customWidth="1"/>
    <col min="46" max="46" width="5.85546875" style="11" bestFit="1" customWidth="1"/>
    <col min="47" max="47" width="5" style="331" bestFit="1" customWidth="1"/>
    <col min="48" max="48" width="5.28515625" style="11" bestFit="1" customWidth="1"/>
    <col min="49" max="49" width="5.7109375" style="11" bestFit="1" customWidth="1"/>
    <col min="50" max="50" width="5.28515625" style="11" bestFit="1" customWidth="1"/>
    <col min="51" max="51" width="5.7109375" style="11" bestFit="1" customWidth="1"/>
    <col min="52" max="52" width="5.28515625" style="11" bestFit="1" customWidth="1"/>
    <col min="53" max="53" width="5.7109375" style="331" bestFit="1" customWidth="1"/>
    <col min="54" max="54" width="10.28515625" style="11" bestFit="1" customWidth="1"/>
    <col min="55" max="56" width="9.28515625" style="11" bestFit="1" customWidth="1"/>
    <col min="57" max="57" width="7.7109375" style="331" bestFit="1" customWidth="1"/>
    <col min="58" max="58" width="10.28515625" style="11" bestFit="1" customWidth="1"/>
    <col min="59" max="60" width="9.28515625" style="11" bestFit="1" customWidth="1"/>
    <col min="61" max="61" width="7.7109375" style="331" bestFit="1" customWidth="1"/>
    <col min="62" max="62" width="10.28515625" style="11" bestFit="1" customWidth="1"/>
    <col min="63" max="64" width="9.28515625" style="11" bestFit="1" customWidth="1"/>
    <col min="65" max="65" width="7.7109375" style="331" bestFit="1" customWidth="1"/>
    <col min="66" max="66" width="11.28515625" style="11" bestFit="1" customWidth="1"/>
    <col min="67" max="67" width="9.28515625" style="11" bestFit="1" customWidth="1"/>
    <col min="68" max="68" width="11.28515625" style="331" bestFit="1" customWidth="1"/>
    <col min="69" max="69" width="11.28515625" style="11" bestFit="1" customWidth="1"/>
    <col min="70" max="70" width="10.28515625" style="11" bestFit="1" customWidth="1"/>
    <col min="71" max="71" width="11.28515625" style="331" bestFit="1" customWidth="1"/>
    <col min="72" max="72" width="11.28515625" style="11" bestFit="1" customWidth="1"/>
    <col min="73" max="73" width="10.28515625" style="11" bestFit="1" customWidth="1"/>
    <col min="74" max="74" width="11.28515625" style="331" bestFit="1" customWidth="1"/>
    <col min="75" max="76" width="7.28515625" style="11" bestFit="1" customWidth="1"/>
    <col min="77" max="77" width="7.28515625" style="331" bestFit="1" customWidth="1"/>
    <col min="78" max="78" width="10.28515625" style="11" bestFit="1" customWidth="1"/>
    <col min="79" max="79" width="10.7109375" style="11" bestFit="1" customWidth="1"/>
    <col min="80" max="80" width="10.7109375" style="331" bestFit="1" customWidth="1"/>
    <col min="81" max="82" width="5.85546875" style="11" bestFit="1" customWidth="1"/>
    <col min="83" max="83" width="5.85546875" style="331" bestFit="1" customWidth="1"/>
    <col min="84" max="85" width="6.28515625" style="11" bestFit="1" customWidth="1"/>
    <col min="86" max="86" width="6.28515625" style="331" bestFit="1" customWidth="1"/>
    <col min="87" max="88" width="5.85546875" style="11" bestFit="1" customWidth="1"/>
    <col min="89" max="89" width="6.28515625" style="331" bestFit="1" customWidth="1"/>
    <col min="90" max="90" width="9.42578125" style="11" bestFit="1" customWidth="1"/>
    <col min="91" max="91" width="10.5703125" style="11" bestFit="1" customWidth="1"/>
    <col min="92" max="92" width="10.5703125" style="331" bestFit="1" customWidth="1"/>
    <col min="93" max="94" width="10.5703125" style="487" customWidth="1"/>
    <col min="95" max="95" width="10.5703125" style="331" customWidth="1"/>
    <col min="96" max="96" width="7" style="11" bestFit="1" customWidth="1"/>
    <col min="97" max="97" width="8" style="11" bestFit="1" customWidth="1"/>
    <col min="98" max="98" width="8" style="331" bestFit="1" customWidth="1"/>
    <col min="99" max="100" width="7" style="11" bestFit="1" customWidth="1"/>
    <col min="101" max="101" width="7" style="331" bestFit="1" customWidth="1"/>
    <col min="102" max="102" width="26.85546875" style="331" customWidth="1"/>
    <col min="103" max="103" width="5.28515625" bestFit="1" customWidth="1"/>
    <col min="104" max="106" width="5.28515625" style="11" bestFit="1" customWidth="1"/>
    <col min="107" max="107" width="5.85546875" bestFit="1" customWidth="1"/>
    <col min="108" max="108" width="5.28515625" style="331" bestFit="1" customWidth="1"/>
    <col min="109" max="110" width="14.28515625" style="11" bestFit="1" customWidth="1"/>
    <col min="111" max="111" width="14.28515625" style="331" bestFit="1" customWidth="1"/>
    <col min="113" max="116" width="9.140625" style="11"/>
    <col min="117" max="117" width="9.140625" style="331"/>
    <col min="118" max="118" width="6.85546875" style="11" customWidth="1"/>
    <col min="119" max="119" width="6.85546875" style="331" customWidth="1"/>
    <col min="121" max="121" width="9.140625" style="331"/>
    <col min="122" max="122" width="12.85546875" bestFit="1" customWidth="1"/>
    <col min="123" max="123" width="11.42578125" bestFit="1" customWidth="1"/>
    <col min="124" max="124" width="11.42578125" style="331" bestFit="1" customWidth="1"/>
    <col min="125" max="126" width="11.42578125" style="11" bestFit="1" customWidth="1"/>
    <col min="127" max="127" width="11.42578125" style="331" bestFit="1" customWidth="1"/>
    <col min="128" max="129" width="9.28515625" style="11" bestFit="1" customWidth="1"/>
    <col min="130" max="130" width="9.28515625" style="331" bestFit="1" customWidth="1"/>
    <col min="131" max="132" width="9.28515625" style="11" bestFit="1" customWidth="1"/>
    <col min="133" max="133" width="9.28515625" style="331" bestFit="1" customWidth="1"/>
    <col min="134" max="135" width="8.7109375" style="11" bestFit="1" customWidth="1"/>
    <col min="136" max="136" width="8.7109375" style="331" bestFit="1" customWidth="1"/>
    <col min="137" max="154" width="8.7109375" style="487" customWidth="1"/>
    <col min="155" max="155" width="8.28515625" bestFit="1" customWidth="1"/>
    <col min="156" max="156" width="6.85546875" bestFit="1" customWidth="1"/>
    <col min="157" max="157" width="6.85546875" style="331" bestFit="1" customWidth="1"/>
    <col min="158" max="159" width="5.7109375" customWidth="1"/>
    <col min="160" max="160" width="5.7109375" style="331" customWidth="1"/>
    <col min="161" max="161" width="5.7109375" bestFit="1" customWidth="1"/>
    <col min="162" max="162" width="5.42578125" bestFit="1" customWidth="1"/>
    <col min="163" max="163" width="5.42578125" style="331" bestFit="1" customWidth="1"/>
    <col min="164" max="165" width="5.85546875" bestFit="1" customWidth="1"/>
    <col min="166" max="166" width="5.42578125" style="331" bestFit="1" customWidth="1"/>
    <col min="167" max="167" width="7.140625" bestFit="1" customWidth="1"/>
    <col min="168" max="168" width="6.85546875" bestFit="1" customWidth="1"/>
    <col min="169" max="169" width="6.85546875" style="331" bestFit="1" customWidth="1"/>
    <col min="170" max="171" width="6.28515625" bestFit="1" customWidth="1"/>
    <col min="172" max="172" width="6.28515625" style="331" bestFit="1" customWidth="1"/>
    <col min="173" max="173" width="6.85546875" bestFit="1" customWidth="1"/>
    <col min="174" max="174" width="5.42578125" bestFit="1" customWidth="1"/>
    <col min="175" max="175" width="5.42578125" style="331" bestFit="1" customWidth="1"/>
    <col min="176" max="176" width="7.85546875" bestFit="1" customWidth="1"/>
    <col min="177" max="177" width="8.7109375" bestFit="1" customWidth="1"/>
    <col min="178" max="178" width="5.42578125" style="331" bestFit="1" customWidth="1"/>
    <col min="179" max="180" width="10.28515625" style="11" bestFit="1" customWidth="1"/>
    <col min="181" max="181" width="5.42578125" style="331" bestFit="1" customWidth="1"/>
    <col min="182" max="183" width="6.7109375" bestFit="1" customWidth="1"/>
    <col min="184" max="184" width="6.7109375" style="331" bestFit="1" customWidth="1"/>
    <col min="185" max="185" width="15.85546875" style="331" bestFit="1" customWidth="1"/>
    <col min="186" max="186" width="15.7109375" style="331" bestFit="1" customWidth="1"/>
    <col min="187" max="187" width="16" style="331" customWidth="1"/>
    <col min="188" max="188" width="15.28515625" style="331" customWidth="1"/>
    <col min="189" max="196" width="15.85546875" customWidth="1"/>
  </cols>
  <sheetData>
    <row r="1" spans="1:196" s="61" customFormat="1" ht="15" customHeight="1" x14ac:dyDescent="0.25">
      <c r="A1" s="166"/>
      <c r="C1" s="647" t="s">
        <v>81</v>
      </c>
      <c r="D1" s="633"/>
      <c r="E1" s="633"/>
      <c r="F1" s="633"/>
      <c r="G1" s="633"/>
      <c r="H1" s="633"/>
      <c r="I1" s="678" t="s">
        <v>134</v>
      </c>
      <c r="J1" s="678"/>
      <c r="K1" s="678"/>
      <c r="L1" s="633" t="s">
        <v>80</v>
      </c>
      <c r="M1" s="633"/>
      <c r="N1" s="633"/>
      <c r="O1" s="633"/>
      <c r="P1" s="633"/>
      <c r="Q1" s="648"/>
      <c r="R1" s="647" t="s">
        <v>0</v>
      </c>
      <c r="S1" s="633"/>
      <c r="T1" s="633"/>
      <c r="U1" s="633"/>
      <c r="V1" s="633"/>
      <c r="W1" s="648"/>
      <c r="X1" s="661" t="s">
        <v>79</v>
      </c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62"/>
      <c r="AO1" s="662"/>
      <c r="AP1" s="647" t="s">
        <v>1</v>
      </c>
      <c r="AQ1" s="633"/>
      <c r="AR1" s="633"/>
      <c r="AS1" s="633"/>
      <c r="AT1" s="633"/>
      <c r="AU1" s="648"/>
      <c r="AV1" s="647" t="s">
        <v>2</v>
      </c>
      <c r="AW1" s="633"/>
      <c r="AX1" s="633"/>
      <c r="AY1" s="633"/>
      <c r="AZ1" s="633"/>
      <c r="BA1" s="648"/>
      <c r="BB1" s="647" t="s">
        <v>82</v>
      </c>
      <c r="BC1" s="633"/>
      <c r="BD1" s="633"/>
      <c r="BE1" s="633"/>
      <c r="BF1" s="633"/>
      <c r="BG1" s="633"/>
      <c r="BH1" s="633"/>
      <c r="BI1" s="633"/>
      <c r="BJ1" s="633"/>
      <c r="BK1" s="633"/>
      <c r="BL1" s="633"/>
      <c r="BM1" s="648"/>
      <c r="BN1" s="647" t="s">
        <v>3</v>
      </c>
      <c r="BO1" s="633"/>
      <c r="BP1" s="633"/>
      <c r="BQ1" s="633"/>
      <c r="BR1" s="633"/>
      <c r="BS1" s="633"/>
      <c r="BT1" s="633"/>
      <c r="BU1" s="633"/>
      <c r="BV1" s="648"/>
      <c r="BW1" s="647" t="s">
        <v>4</v>
      </c>
      <c r="BX1" s="633"/>
      <c r="BY1" s="648"/>
      <c r="BZ1" s="647" t="s">
        <v>5</v>
      </c>
      <c r="CA1" s="633"/>
      <c r="CB1" s="648"/>
      <c r="CC1" s="647" t="s">
        <v>125</v>
      </c>
      <c r="CD1" s="633"/>
      <c r="CE1" s="648"/>
      <c r="CF1" s="647" t="s">
        <v>6</v>
      </c>
      <c r="CG1" s="633"/>
      <c r="CH1" s="648"/>
      <c r="CI1" s="647" t="s">
        <v>7</v>
      </c>
      <c r="CJ1" s="633"/>
      <c r="CK1" s="648"/>
      <c r="CL1" s="647" t="s">
        <v>8</v>
      </c>
      <c r="CM1" s="633"/>
      <c r="CN1" s="633"/>
      <c r="CO1" s="651" t="s">
        <v>8</v>
      </c>
      <c r="CP1" s="652"/>
      <c r="CQ1" s="652"/>
      <c r="CR1" s="647" t="s">
        <v>9</v>
      </c>
      <c r="CS1" s="633"/>
      <c r="CT1" s="648"/>
      <c r="CU1" s="647" t="s">
        <v>10</v>
      </c>
      <c r="CV1" s="633"/>
      <c r="CW1" s="648"/>
      <c r="CX1" s="633" t="s">
        <v>11</v>
      </c>
      <c r="CY1" s="651" t="s">
        <v>97</v>
      </c>
      <c r="CZ1" s="652"/>
      <c r="DA1" s="652"/>
      <c r="DB1" s="652"/>
      <c r="DC1" s="652"/>
      <c r="DD1" s="653"/>
      <c r="DE1" s="708" t="s">
        <v>88</v>
      </c>
      <c r="DF1" s="709"/>
      <c r="DG1" s="710"/>
      <c r="DH1" s="640" t="s">
        <v>12</v>
      </c>
      <c r="DI1" s="657"/>
      <c r="DJ1" s="657"/>
      <c r="DK1" s="657"/>
      <c r="DL1" s="657"/>
      <c r="DM1" s="645"/>
      <c r="DN1" s="640" t="s">
        <v>95</v>
      </c>
      <c r="DO1" s="645"/>
      <c r="DP1" s="640" t="s">
        <v>13</v>
      </c>
      <c r="DQ1" s="645"/>
      <c r="DR1" s="640" t="s">
        <v>91</v>
      </c>
      <c r="DS1" s="657"/>
      <c r="DT1" s="657"/>
      <c r="DU1" s="657"/>
      <c r="DV1" s="657"/>
      <c r="DW1" s="645"/>
      <c r="DX1" s="640" t="s">
        <v>94</v>
      </c>
      <c r="DY1" s="657"/>
      <c r="DZ1" s="657"/>
      <c r="EA1" s="657"/>
      <c r="EB1" s="657"/>
      <c r="EC1" s="657"/>
      <c r="ED1" s="657"/>
      <c r="EE1" s="657"/>
      <c r="EF1" s="657"/>
      <c r="EG1" s="657"/>
      <c r="EH1" s="657"/>
      <c r="EI1" s="645"/>
      <c r="EJ1" s="639" t="s">
        <v>146</v>
      </c>
      <c r="EK1" s="639"/>
      <c r="EL1" s="639"/>
      <c r="EM1" s="639"/>
      <c r="EN1" s="639"/>
      <c r="EO1" s="639"/>
      <c r="EP1" s="639"/>
      <c r="EQ1" s="639"/>
      <c r="ER1" s="639"/>
      <c r="ES1" s="640" t="s">
        <v>150</v>
      </c>
      <c r="ET1" s="657"/>
      <c r="EU1" s="645"/>
      <c r="EV1" s="640" t="s">
        <v>132</v>
      </c>
      <c r="EW1" s="657"/>
      <c r="EX1" s="645"/>
      <c r="EY1" s="640" t="s">
        <v>68</v>
      </c>
      <c r="EZ1" s="657"/>
      <c r="FA1" s="645"/>
      <c r="FB1" s="640" t="s">
        <v>113</v>
      </c>
      <c r="FC1" s="657"/>
      <c r="FD1" s="645"/>
      <c r="FE1" s="640" t="s">
        <v>117</v>
      </c>
      <c r="FF1" s="657"/>
      <c r="FG1" s="645"/>
      <c r="FH1" s="640" t="s">
        <v>119</v>
      </c>
      <c r="FI1" s="657"/>
      <c r="FJ1" s="645"/>
      <c r="FK1" s="640" t="s">
        <v>120</v>
      </c>
      <c r="FL1" s="657"/>
      <c r="FM1" s="645"/>
      <c r="FN1" s="640" t="s">
        <v>121</v>
      </c>
      <c r="FO1" s="657"/>
      <c r="FP1" s="645"/>
      <c r="FQ1" s="640" t="s">
        <v>122</v>
      </c>
      <c r="FR1" s="657"/>
      <c r="FS1" s="645"/>
      <c r="FT1" s="640" t="s">
        <v>123</v>
      </c>
      <c r="FU1" s="657"/>
      <c r="FV1" s="645"/>
      <c r="FW1" s="640" t="s">
        <v>124</v>
      </c>
      <c r="FX1" s="657"/>
      <c r="FY1" s="645"/>
      <c r="FZ1" s="640" t="s">
        <v>133</v>
      </c>
      <c r="GA1" s="657"/>
      <c r="GB1" s="657"/>
      <c r="GC1" s="639" t="s">
        <v>126</v>
      </c>
      <c r="GD1" s="639" t="s">
        <v>127</v>
      </c>
      <c r="GE1" s="639" t="s">
        <v>128</v>
      </c>
      <c r="GF1" s="639" t="s">
        <v>129</v>
      </c>
      <c r="GG1" s="719" t="s">
        <v>145</v>
      </c>
      <c r="GH1" s="720"/>
      <c r="GI1" s="720"/>
      <c r="GJ1" s="720"/>
      <c r="GK1" s="720"/>
      <c r="GL1" s="720"/>
      <c r="GM1" s="720"/>
      <c r="GN1" s="720"/>
    </row>
    <row r="2" spans="1:196" s="11" customFormat="1" ht="15" customHeight="1" x14ac:dyDescent="0.25">
      <c r="A2" s="165"/>
      <c r="B2" s="10"/>
      <c r="C2" s="649"/>
      <c r="D2" s="635"/>
      <c r="E2" s="635"/>
      <c r="F2" s="635"/>
      <c r="G2" s="635"/>
      <c r="H2" s="635"/>
      <c r="I2" s="678"/>
      <c r="J2" s="678"/>
      <c r="K2" s="678"/>
      <c r="L2" s="635"/>
      <c r="M2" s="635"/>
      <c r="N2" s="635"/>
      <c r="O2" s="635"/>
      <c r="P2" s="635"/>
      <c r="Q2" s="650"/>
      <c r="R2" s="649"/>
      <c r="S2" s="635"/>
      <c r="T2" s="635"/>
      <c r="U2" s="635"/>
      <c r="V2" s="635"/>
      <c r="W2" s="650"/>
      <c r="X2" s="643" t="s">
        <v>75</v>
      </c>
      <c r="Y2" s="671"/>
      <c r="Z2" s="671"/>
      <c r="AA2" s="671"/>
      <c r="AB2" s="671"/>
      <c r="AC2" s="644"/>
      <c r="AD2" s="643" t="s">
        <v>76</v>
      </c>
      <c r="AE2" s="671"/>
      <c r="AF2" s="671"/>
      <c r="AG2" s="671"/>
      <c r="AH2" s="671"/>
      <c r="AI2" s="644"/>
      <c r="AJ2" s="643" t="s">
        <v>77</v>
      </c>
      <c r="AK2" s="671"/>
      <c r="AL2" s="671"/>
      <c r="AM2" s="643" t="s">
        <v>78</v>
      </c>
      <c r="AN2" s="671"/>
      <c r="AO2" s="671"/>
      <c r="AP2" s="649"/>
      <c r="AQ2" s="635"/>
      <c r="AR2" s="635"/>
      <c r="AS2" s="635"/>
      <c r="AT2" s="635"/>
      <c r="AU2" s="650"/>
      <c r="AV2" s="649"/>
      <c r="AW2" s="635"/>
      <c r="AX2" s="635"/>
      <c r="AY2" s="635"/>
      <c r="AZ2" s="635"/>
      <c r="BA2" s="650"/>
      <c r="BB2" s="649"/>
      <c r="BC2" s="635"/>
      <c r="BD2" s="635"/>
      <c r="BE2" s="635"/>
      <c r="BF2" s="635"/>
      <c r="BG2" s="635"/>
      <c r="BH2" s="635"/>
      <c r="BI2" s="635"/>
      <c r="BJ2" s="635"/>
      <c r="BK2" s="635"/>
      <c r="BL2" s="635"/>
      <c r="BM2" s="650"/>
      <c r="BN2" s="649"/>
      <c r="BO2" s="635"/>
      <c r="BP2" s="635"/>
      <c r="BQ2" s="635"/>
      <c r="BR2" s="635"/>
      <c r="BS2" s="635"/>
      <c r="BT2" s="635"/>
      <c r="BU2" s="635"/>
      <c r="BV2" s="650"/>
      <c r="BW2" s="672"/>
      <c r="BX2" s="634"/>
      <c r="BY2" s="673"/>
      <c r="BZ2" s="672"/>
      <c r="CA2" s="634"/>
      <c r="CB2" s="673"/>
      <c r="CC2" s="672"/>
      <c r="CD2" s="634"/>
      <c r="CE2" s="673"/>
      <c r="CF2" s="672"/>
      <c r="CG2" s="634"/>
      <c r="CH2" s="673"/>
      <c r="CI2" s="672"/>
      <c r="CJ2" s="634"/>
      <c r="CK2" s="673"/>
      <c r="CL2" s="672"/>
      <c r="CM2" s="634"/>
      <c r="CN2" s="634"/>
      <c r="CO2" s="679"/>
      <c r="CP2" s="680"/>
      <c r="CQ2" s="680"/>
      <c r="CR2" s="672"/>
      <c r="CS2" s="634"/>
      <c r="CT2" s="673"/>
      <c r="CU2" s="672"/>
      <c r="CV2" s="634"/>
      <c r="CW2" s="673"/>
      <c r="CX2" s="634"/>
      <c r="CY2" s="654"/>
      <c r="CZ2" s="655"/>
      <c r="DA2" s="655"/>
      <c r="DB2" s="655"/>
      <c r="DC2" s="655"/>
      <c r="DD2" s="656"/>
      <c r="DE2" s="711"/>
      <c r="DF2" s="712"/>
      <c r="DG2" s="713"/>
      <c r="DH2" s="642"/>
      <c r="DI2" s="660"/>
      <c r="DJ2" s="660"/>
      <c r="DK2" s="660"/>
      <c r="DL2" s="660"/>
      <c r="DM2" s="646"/>
      <c r="DN2" s="642"/>
      <c r="DO2" s="646"/>
      <c r="DP2" s="641"/>
      <c r="DQ2" s="659"/>
      <c r="DR2" s="642"/>
      <c r="DS2" s="660"/>
      <c r="DT2" s="660"/>
      <c r="DU2" s="660"/>
      <c r="DV2" s="660"/>
      <c r="DW2" s="646"/>
      <c r="DX2" s="641"/>
      <c r="DY2" s="658"/>
      <c r="DZ2" s="658"/>
      <c r="EA2" s="658"/>
      <c r="EB2" s="658"/>
      <c r="EC2" s="658"/>
      <c r="ED2" s="658"/>
      <c r="EE2" s="658"/>
      <c r="EF2" s="658"/>
      <c r="EG2" s="658"/>
      <c r="EH2" s="658"/>
      <c r="EI2" s="659"/>
      <c r="EJ2" s="639"/>
      <c r="EK2" s="639"/>
      <c r="EL2" s="639"/>
      <c r="EM2" s="639"/>
      <c r="EN2" s="639"/>
      <c r="EO2" s="639"/>
      <c r="EP2" s="639"/>
      <c r="EQ2" s="639"/>
      <c r="ER2" s="639"/>
      <c r="ES2" s="641"/>
      <c r="ET2" s="658"/>
      <c r="EU2" s="659"/>
      <c r="EV2" s="641"/>
      <c r="EW2" s="658"/>
      <c r="EX2" s="659"/>
      <c r="EY2" s="641"/>
      <c r="EZ2" s="658"/>
      <c r="FA2" s="659"/>
      <c r="FB2" s="641"/>
      <c r="FC2" s="658"/>
      <c r="FD2" s="659"/>
      <c r="FE2" s="641"/>
      <c r="FF2" s="658"/>
      <c r="FG2" s="659"/>
      <c r="FH2" s="641"/>
      <c r="FI2" s="658"/>
      <c r="FJ2" s="659"/>
      <c r="FK2" s="641"/>
      <c r="FL2" s="658"/>
      <c r="FM2" s="659"/>
      <c r="FN2" s="641"/>
      <c r="FO2" s="658"/>
      <c r="FP2" s="659"/>
      <c r="FQ2" s="641"/>
      <c r="FR2" s="658"/>
      <c r="FS2" s="659"/>
      <c r="FT2" s="641"/>
      <c r="FU2" s="658"/>
      <c r="FV2" s="659"/>
      <c r="FW2" s="641"/>
      <c r="FX2" s="658"/>
      <c r="FY2" s="659"/>
      <c r="FZ2" s="641"/>
      <c r="GA2" s="658"/>
      <c r="GB2" s="658"/>
      <c r="GC2" s="639"/>
      <c r="GD2" s="639"/>
      <c r="GE2" s="639"/>
      <c r="GF2" s="639"/>
      <c r="GG2" s="640" t="s">
        <v>136</v>
      </c>
      <c r="GH2" s="640" t="s">
        <v>137</v>
      </c>
      <c r="GI2" s="640" t="s">
        <v>138</v>
      </c>
      <c r="GJ2" s="640" t="s">
        <v>139</v>
      </c>
      <c r="GK2" s="640" t="s">
        <v>140</v>
      </c>
      <c r="GL2" s="640" t="s">
        <v>141</v>
      </c>
      <c r="GM2" s="640" t="s">
        <v>142</v>
      </c>
      <c r="GN2" s="640" t="s">
        <v>143</v>
      </c>
    </row>
    <row r="3" spans="1:196" s="63" customFormat="1" ht="176.25" x14ac:dyDescent="0.25">
      <c r="A3" s="179" t="s">
        <v>108</v>
      </c>
      <c r="B3" s="62" t="s">
        <v>52</v>
      </c>
      <c r="C3" s="59" t="s">
        <v>73</v>
      </c>
      <c r="D3" s="59" t="s">
        <v>74</v>
      </c>
      <c r="E3" s="59" t="s">
        <v>73</v>
      </c>
      <c r="F3" s="59" t="s">
        <v>74</v>
      </c>
      <c r="G3" s="59" t="s">
        <v>73</v>
      </c>
      <c r="H3" s="327" t="s">
        <v>74</v>
      </c>
      <c r="I3" s="678"/>
      <c r="J3" s="678"/>
      <c r="K3" s="678"/>
      <c r="L3" s="188" t="s">
        <v>73</v>
      </c>
      <c r="M3" s="59" t="s">
        <v>74</v>
      </c>
      <c r="N3" s="59" t="s">
        <v>73</v>
      </c>
      <c r="O3" s="59" t="s">
        <v>74</v>
      </c>
      <c r="P3" s="59" t="s">
        <v>73</v>
      </c>
      <c r="Q3" s="327" t="s">
        <v>74</v>
      </c>
      <c r="R3" s="188" t="s">
        <v>73</v>
      </c>
      <c r="S3" s="59" t="s">
        <v>74</v>
      </c>
      <c r="T3" s="59" t="s">
        <v>73</v>
      </c>
      <c r="U3" s="59" t="s">
        <v>74</v>
      </c>
      <c r="V3" s="59" t="s">
        <v>73</v>
      </c>
      <c r="W3" s="327" t="s">
        <v>74</v>
      </c>
      <c r="X3" s="188" t="s">
        <v>73</v>
      </c>
      <c r="Y3" s="59" t="s">
        <v>74</v>
      </c>
      <c r="Z3" s="59" t="s">
        <v>73</v>
      </c>
      <c r="AA3" s="59" t="s">
        <v>74</v>
      </c>
      <c r="AB3" s="59" t="s">
        <v>73</v>
      </c>
      <c r="AC3" s="327" t="s">
        <v>74</v>
      </c>
      <c r="AD3" s="188" t="s">
        <v>73</v>
      </c>
      <c r="AE3" s="59" t="s">
        <v>74</v>
      </c>
      <c r="AF3" s="59" t="s">
        <v>73</v>
      </c>
      <c r="AG3" s="59" t="s">
        <v>74</v>
      </c>
      <c r="AH3" s="59" t="s">
        <v>73</v>
      </c>
      <c r="AI3" s="327" t="s">
        <v>74</v>
      </c>
      <c r="AJ3" s="705" t="s">
        <v>73</v>
      </c>
      <c r="AK3" s="706"/>
      <c r="AL3" s="707"/>
      <c r="AM3" s="705" t="s">
        <v>73</v>
      </c>
      <c r="AN3" s="706"/>
      <c r="AO3" s="707"/>
      <c r="AP3" s="188" t="s">
        <v>73</v>
      </c>
      <c r="AQ3" s="59" t="s">
        <v>74</v>
      </c>
      <c r="AR3" s="59" t="s">
        <v>73</v>
      </c>
      <c r="AS3" s="59" t="s">
        <v>74</v>
      </c>
      <c r="AT3" s="59" t="s">
        <v>73</v>
      </c>
      <c r="AU3" s="327" t="s">
        <v>74</v>
      </c>
      <c r="AV3" s="188" t="s">
        <v>73</v>
      </c>
      <c r="AW3" s="59" t="s">
        <v>74</v>
      </c>
      <c r="AX3" s="59" t="s">
        <v>73</v>
      </c>
      <c r="AY3" s="59" t="s">
        <v>74</v>
      </c>
      <c r="AZ3" s="59" t="s">
        <v>73</v>
      </c>
      <c r="BA3" s="327" t="s">
        <v>74</v>
      </c>
      <c r="BB3" s="188" t="s">
        <v>86</v>
      </c>
      <c r="BC3" s="59" t="s">
        <v>83</v>
      </c>
      <c r="BD3" s="59" t="s">
        <v>84</v>
      </c>
      <c r="BE3" s="327" t="s">
        <v>85</v>
      </c>
      <c r="BF3" s="188" t="s">
        <v>86</v>
      </c>
      <c r="BG3" s="59" t="s">
        <v>83</v>
      </c>
      <c r="BH3" s="59" t="s">
        <v>84</v>
      </c>
      <c r="BI3" s="327" t="s">
        <v>85</v>
      </c>
      <c r="BJ3" s="188" t="s">
        <v>86</v>
      </c>
      <c r="BK3" s="59" t="s">
        <v>83</v>
      </c>
      <c r="BL3" s="59" t="s">
        <v>84</v>
      </c>
      <c r="BM3" s="327" t="s">
        <v>85</v>
      </c>
      <c r="BN3" s="188" t="s">
        <v>86</v>
      </c>
      <c r="BO3" s="59" t="s">
        <v>83</v>
      </c>
      <c r="BP3" s="327" t="s">
        <v>87</v>
      </c>
      <c r="BQ3" s="188" t="s">
        <v>86</v>
      </c>
      <c r="BR3" s="59" t="s">
        <v>83</v>
      </c>
      <c r="BS3" s="327" t="s">
        <v>87</v>
      </c>
      <c r="BT3" s="188" t="s">
        <v>86</v>
      </c>
      <c r="BU3" s="59" t="s">
        <v>83</v>
      </c>
      <c r="BV3" s="327" t="s">
        <v>87</v>
      </c>
      <c r="BW3" s="649"/>
      <c r="BX3" s="635"/>
      <c r="BY3" s="650"/>
      <c r="BZ3" s="649"/>
      <c r="CA3" s="635"/>
      <c r="CB3" s="650"/>
      <c r="CC3" s="649"/>
      <c r="CD3" s="635"/>
      <c r="CE3" s="650"/>
      <c r="CF3" s="649"/>
      <c r="CG3" s="635"/>
      <c r="CH3" s="650"/>
      <c r="CI3" s="649"/>
      <c r="CJ3" s="635"/>
      <c r="CK3" s="650"/>
      <c r="CL3" s="649"/>
      <c r="CM3" s="635"/>
      <c r="CN3" s="635"/>
      <c r="CO3" s="654"/>
      <c r="CP3" s="655"/>
      <c r="CQ3" s="655"/>
      <c r="CR3" s="649"/>
      <c r="CS3" s="635"/>
      <c r="CT3" s="650"/>
      <c r="CU3" s="649"/>
      <c r="CV3" s="635"/>
      <c r="CW3" s="650"/>
      <c r="CX3" s="634"/>
      <c r="CY3" s="269" t="s">
        <v>73</v>
      </c>
      <c r="CZ3" s="65" t="s">
        <v>74</v>
      </c>
      <c r="DA3" s="65" t="s">
        <v>73</v>
      </c>
      <c r="DB3" s="65" t="s">
        <v>74</v>
      </c>
      <c r="DC3" s="65" t="s">
        <v>73</v>
      </c>
      <c r="DD3" s="365" t="s">
        <v>74</v>
      </c>
      <c r="DE3" s="714"/>
      <c r="DF3" s="715"/>
      <c r="DG3" s="716"/>
      <c r="DH3" s="286" t="s">
        <v>89</v>
      </c>
      <c r="DI3" s="58" t="s">
        <v>90</v>
      </c>
      <c r="DJ3" s="7" t="s">
        <v>89</v>
      </c>
      <c r="DK3" s="58" t="s">
        <v>90</v>
      </c>
      <c r="DL3" s="7" t="s">
        <v>89</v>
      </c>
      <c r="DM3" s="385" t="s">
        <v>90</v>
      </c>
      <c r="DN3" s="294" t="s">
        <v>69</v>
      </c>
      <c r="DO3" s="385" t="s">
        <v>70</v>
      </c>
      <c r="DP3" s="642"/>
      <c r="DQ3" s="646"/>
      <c r="DR3" s="663" t="s">
        <v>92</v>
      </c>
      <c r="DS3" s="637"/>
      <c r="DT3" s="664"/>
      <c r="DU3" s="663" t="s">
        <v>93</v>
      </c>
      <c r="DV3" s="637"/>
      <c r="DW3" s="664"/>
      <c r="DX3" s="667" t="s">
        <v>92</v>
      </c>
      <c r="DY3" s="668"/>
      <c r="DZ3" s="669"/>
      <c r="EA3" s="667" t="s">
        <v>93</v>
      </c>
      <c r="EB3" s="668"/>
      <c r="EC3" s="669"/>
      <c r="ED3" s="639" t="s">
        <v>114</v>
      </c>
      <c r="EE3" s="639"/>
      <c r="EF3" s="639"/>
      <c r="EG3" s="639" t="s">
        <v>131</v>
      </c>
      <c r="EH3" s="639"/>
      <c r="EI3" s="639"/>
      <c r="EJ3" s="639" t="s">
        <v>147</v>
      </c>
      <c r="EK3" s="639"/>
      <c r="EL3" s="639"/>
      <c r="EM3" s="639" t="s">
        <v>148</v>
      </c>
      <c r="EN3" s="639"/>
      <c r="EO3" s="639"/>
      <c r="EP3" s="639" t="s">
        <v>149</v>
      </c>
      <c r="EQ3" s="639"/>
      <c r="ER3" s="639"/>
      <c r="ES3" s="642"/>
      <c r="ET3" s="660"/>
      <c r="EU3" s="646"/>
      <c r="EV3" s="642"/>
      <c r="EW3" s="660"/>
      <c r="EX3" s="646"/>
      <c r="EY3" s="642"/>
      <c r="EZ3" s="660"/>
      <c r="FA3" s="646"/>
      <c r="FB3" s="642"/>
      <c r="FC3" s="660"/>
      <c r="FD3" s="646"/>
      <c r="FE3" s="642"/>
      <c r="FF3" s="660"/>
      <c r="FG3" s="646"/>
      <c r="FH3" s="642"/>
      <c r="FI3" s="660"/>
      <c r="FJ3" s="646"/>
      <c r="FK3" s="642"/>
      <c r="FL3" s="660"/>
      <c r="FM3" s="646"/>
      <c r="FN3" s="642"/>
      <c r="FO3" s="660"/>
      <c r="FP3" s="646"/>
      <c r="FQ3" s="642"/>
      <c r="FR3" s="660"/>
      <c r="FS3" s="646"/>
      <c r="FT3" s="642"/>
      <c r="FU3" s="660"/>
      <c r="FV3" s="646"/>
      <c r="FW3" s="642"/>
      <c r="FX3" s="660"/>
      <c r="FY3" s="646"/>
      <c r="FZ3" s="642"/>
      <c r="GA3" s="660"/>
      <c r="GB3" s="660"/>
      <c r="GC3" s="639"/>
      <c r="GD3" s="639"/>
      <c r="GE3" s="639"/>
      <c r="GF3" s="639"/>
      <c r="GG3" s="641"/>
      <c r="GH3" s="641"/>
      <c r="GI3" s="641"/>
      <c r="GJ3" s="641"/>
      <c r="GK3" s="641"/>
      <c r="GL3" s="641"/>
      <c r="GM3" s="641"/>
      <c r="GN3" s="641"/>
    </row>
    <row r="4" spans="1:196" x14ac:dyDescent="0.25">
      <c r="B4" s="1" t="s">
        <v>47</v>
      </c>
      <c r="C4" s="674">
        <v>2009</v>
      </c>
      <c r="D4" s="675"/>
      <c r="E4" s="674">
        <v>2016</v>
      </c>
      <c r="F4" s="675"/>
      <c r="G4" s="643">
        <v>2017</v>
      </c>
      <c r="H4" s="671"/>
      <c r="I4" s="474">
        <v>2009</v>
      </c>
      <c r="J4" s="5">
        <v>2016</v>
      </c>
      <c r="K4" s="336">
        <v>2017</v>
      </c>
      <c r="L4" s="704">
        <v>2009</v>
      </c>
      <c r="M4" s="675"/>
      <c r="N4" s="674">
        <v>2016</v>
      </c>
      <c r="O4" s="675"/>
      <c r="P4" s="643">
        <v>2017</v>
      </c>
      <c r="Q4" s="644"/>
      <c r="R4" s="674">
        <v>2009</v>
      </c>
      <c r="S4" s="675"/>
      <c r="T4" s="674">
        <v>2016</v>
      </c>
      <c r="U4" s="675"/>
      <c r="V4" s="643">
        <v>2017</v>
      </c>
      <c r="W4" s="644"/>
      <c r="X4" s="674">
        <v>2009</v>
      </c>
      <c r="Y4" s="675"/>
      <c r="Z4" s="674">
        <v>2016</v>
      </c>
      <c r="AA4" s="675"/>
      <c r="AB4" s="643">
        <v>2017</v>
      </c>
      <c r="AC4" s="644"/>
      <c r="AD4" s="674">
        <v>2009</v>
      </c>
      <c r="AE4" s="675"/>
      <c r="AF4" s="674">
        <v>2016</v>
      </c>
      <c r="AG4" s="675"/>
      <c r="AH4" s="643">
        <v>2017</v>
      </c>
      <c r="AI4" s="644"/>
      <c r="AJ4" s="260">
        <v>2009</v>
      </c>
      <c r="AK4" s="113">
        <v>2016</v>
      </c>
      <c r="AL4" s="336">
        <v>2017</v>
      </c>
      <c r="AM4" s="260">
        <v>2009</v>
      </c>
      <c r="AN4" s="113">
        <v>2016</v>
      </c>
      <c r="AO4" s="336">
        <v>2017</v>
      </c>
      <c r="AP4" s="674">
        <v>2009</v>
      </c>
      <c r="AQ4" s="675"/>
      <c r="AR4" s="674">
        <v>2016</v>
      </c>
      <c r="AS4" s="675"/>
      <c r="AT4" s="643">
        <v>2017</v>
      </c>
      <c r="AU4" s="644"/>
      <c r="AV4" s="674">
        <v>2009</v>
      </c>
      <c r="AW4" s="675"/>
      <c r="AX4" s="674">
        <v>2016</v>
      </c>
      <c r="AY4" s="675"/>
      <c r="AZ4" s="643">
        <v>2017</v>
      </c>
      <c r="BA4" s="644"/>
      <c r="BB4" s="643">
        <v>2009</v>
      </c>
      <c r="BC4" s="671"/>
      <c r="BD4" s="671"/>
      <c r="BE4" s="644"/>
      <c r="BF4" s="643">
        <v>2016</v>
      </c>
      <c r="BG4" s="671"/>
      <c r="BH4" s="671"/>
      <c r="BI4" s="644"/>
      <c r="BJ4" s="643">
        <v>2017</v>
      </c>
      <c r="BK4" s="671"/>
      <c r="BL4" s="671"/>
      <c r="BM4" s="644"/>
      <c r="BN4" s="643">
        <v>2009</v>
      </c>
      <c r="BO4" s="671"/>
      <c r="BP4" s="644"/>
      <c r="BQ4" s="643">
        <v>2016</v>
      </c>
      <c r="BR4" s="671"/>
      <c r="BS4" s="644"/>
      <c r="BT4" s="643">
        <v>2017</v>
      </c>
      <c r="BU4" s="671"/>
      <c r="BV4" s="644"/>
      <c r="BW4" s="262">
        <v>2009</v>
      </c>
      <c r="BX4" s="4">
        <v>2016</v>
      </c>
      <c r="BY4" s="340">
        <v>2017</v>
      </c>
      <c r="BZ4" s="262">
        <v>2009</v>
      </c>
      <c r="CA4" s="4">
        <v>2016</v>
      </c>
      <c r="CB4" s="340">
        <v>2017</v>
      </c>
      <c r="CC4" s="262">
        <v>2009</v>
      </c>
      <c r="CD4" s="4">
        <v>2016</v>
      </c>
      <c r="CE4" s="340">
        <v>2017</v>
      </c>
      <c r="CF4" s="262">
        <v>2009</v>
      </c>
      <c r="CG4" s="4">
        <v>2016</v>
      </c>
      <c r="CH4" s="340">
        <v>2017</v>
      </c>
      <c r="CI4" s="262">
        <v>2009</v>
      </c>
      <c r="CJ4" s="4">
        <v>2016</v>
      </c>
      <c r="CK4" s="340">
        <v>2017</v>
      </c>
      <c r="CL4" s="262">
        <v>2009</v>
      </c>
      <c r="CM4" s="4">
        <v>2016</v>
      </c>
      <c r="CN4" s="336">
        <v>2017</v>
      </c>
      <c r="CO4" s="565">
        <v>2011</v>
      </c>
      <c r="CP4" s="566">
        <v>2016</v>
      </c>
      <c r="CQ4" s="567">
        <v>2017</v>
      </c>
      <c r="CR4" s="184">
        <v>2009</v>
      </c>
      <c r="CS4" s="5">
        <v>2016</v>
      </c>
      <c r="CT4" s="336">
        <v>2017</v>
      </c>
      <c r="CU4" s="184">
        <v>2009</v>
      </c>
      <c r="CV4" s="5">
        <v>2016</v>
      </c>
      <c r="CW4" s="336">
        <v>2017</v>
      </c>
      <c r="CX4" s="635"/>
      <c r="CY4" s="700">
        <v>2009</v>
      </c>
      <c r="CZ4" s="701"/>
      <c r="DA4" s="700">
        <v>2016</v>
      </c>
      <c r="DB4" s="701"/>
      <c r="DC4" s="665">
        <v>2017</v>
      </c>
      <c r="DD4" s="666"/>
      <c r="DE4" s="270">
        <v>2009</v>
      </c>
      <c r="DF4" s="50">
        <v>2016</v>
      </c>
      <c r="DG4" s="366">
        <v>2017</v>
      </c>
      <c r="DH4" s="699">
        <v>2009</v>
      </c>
      <c r="DI4" s="699"/>
      <c r="DJ4" s="699">
        <v>2016</v>
      </c>
      <c r="DK4" s="699"/>
      <c r="DL4" s="699">
        <v>2017</v>
      </c>
      <c r="DM4" s="699"/>
      <c r="DN4" s="663" t="s">
        <v>50</v>
      </c>
      <c r="DO4" s="670"/>
      <c r="DP4" s="186">
        <v>2010</v>
      </c>
      <c r="DQ4" s="395">
        <v>2015</v>
      </c>
      <c r="DR4" s="186">
        <v>2009</v>
      </c>
      <c r="DS4" s="8">
        <v>2016</v>
      </c>
      <c r="DT4" s="395">
        <v>2017</v>
      </c>
      <c r="DU4" s="186">
        <v>2009</v>
      </c>
      <c r="DV4" s="12">
        <v>2016</v>
      </c>
      <c r="DW4" s="395">
        <v>2017</v>
      </c>
      <c r="DX4" s="186">
        <v>2009</v>
      </c>
      <c r="DY4" s="12">
        <v>2016</v>
      </c>
      <c r="DZ4" s="395">
        <v>2017</v>
      </c>
      <c r="EA4" s="186">
        <v>2009</v>
      </c>
      <c r="EB4" s="12">
        <v>2016</v>
      </c>
      <c r="EC4" s="395">
        <v>2017</v>
      </c>
      <c r="ED4" s="186">
        <v>2009</v>
      </c>
      <c r="EE4" s="187">
        <v>2016</v>
      </c>
      <c r="EF4" s="395">
        <v>2017</v>
      </c>
      <c r="EG4" s="564">
        <v>2009</v>
      </c>
      <c r="EH4" s="563">
        <v>2016</v>
      </c>
      <c r="EI4" s="395">
        <v>2017</v>
      </c>
      <c r="EJ4" s="564">
        <v>2009</v>
      </c>
      <c r="EK4" s="563">
        <v>2016</v>
      </c>
      <c r="EL4" s="395">
        <v>2017</v>
      </c>
      <c r="EM4" s="564">
        <v>2009</v>
      </c>
      <c r="EN4" s="563">
        <v>2016</v>
      </c>
      <c r="EO4" s="395">
        <v>2017</v>
      </c>
      <c r="EP4" s="564">
        <v>2009</v>
      </c>
      <c r="EQ4" s="563">
        <v>2016</v>
      </c>
      <c r="ER4" s="395">
        <v>2017</v>
      </c>
      <c r="ES4" s="598">
        <v>2009</v>
      </c>
      <c r="ET4" s="599">
        <v>2016</v>
      </c>
      <c r="EU4" s="395">
        <v>2017</v>
      </c>
      <c r="EV4" s="476">
        <v>2009</v>
      </c>
      <c r="EW4" s="475">
        <v>2016</v>
      </c>
      <c r="EX4" s="395">
        <v>2017</v>
      </c>
      <c r="EY4" s="186">
        <v>2009</v>
      </c>
      <c r="EZ4" s="8">
        <v>2016</v>
      </c>
      <c r="FA4" s="395">
        <v>2017</v>
      </c>
      <c r="FB4" s="186">
        <v>2009</v>
      </c>
      <c r="FC4" s="187">
        <v>2016</v>
      </c>
      <c r="FD4" s="395">
        <v>2017</v>
      </c>
      <c r="FE4" s="186">
        <v>2009</v>
      </c>
      <c r="FF4" s="187">
        <v>2016</v>
      </c>
      <c r="FG4" s="395">
        <v>2017</v>
      </c>
      <c r="FH4" s="186">
        <v>2009</v>
      </c>
      <c r="FI4" s="187">
        <v>2016</v>
      </c>
      <c r="FJ4" s="395">
        <v>2017</v>
      </c>
      <c r="FK4" s="186">
        <v>2009</v>
      </c>
      <c r="FL4" s="187">
        <v>2016</v>
      </c>
      <c r="FM4" s="395">
        <v>2017</v>
      </c>
      <c r="FN4" s="186">
        <v>2009</v>
      </c>
      <c r="FO4" s="187">
        <v>2016</v>
      </c>
      <c r="FP4" s="395">
        <v>2017</v>
      </c>
      <c r="FQ4" s="186">
        <v>2009</v>
      </c>
      <c r="FR4" s="187">
        <v>2016</v>
      </c>
      <c r="FS4" s="395">
        <v>2017</v>
      </c>
      <c r="FT4" s="186">
        <v>2009</v>
      </c>
      <c r="FU4" s="187">
        <v>2016</v>
      </c>
      <c r="FV4" s="395">
        <v>2017</v>
      </c>
      <c r="FW4" s="186">
        <v>2009</v>
      </c>
      <c r="FX4" s="187">
        <v>2016</v>
      </c>
      <c r="FY4" s="395">
        <v>2017</v>
      </c>
      <c r="FZ4" s="186">
        <v>2009</v>
      </c>
      <c r="GA4" s="187">
        <v>2016</v>
      </c>
      <c r="GB4" s="227">
        <v>2017</v>
      </c>
      <c r="GC4" s="639"/>
      <c r="GD4" s="639"/>
      <c r="GE4" s="639"/>
      <c r="GF4" s="639"/>
      <c r="GG4" s="642"/>
      <c r="GH4" s="642"/>
      <c r="GI4" s="642"/>
      <c r="GJ4" s="642"/>
      <c r="GK4" s="642"/>
      <c r="GL4" s="642"/>
      <c r="GM4" s="642"/>
      <c r="GN4" s="642"/>
    </row>
    <row r="5" spans="1:196" s="11" customFormat="1" ht="15" customHeight="1" x14ac:dyDescent="0.25">
      <c r="A5" s="165"/>
      <c r="B5" s="190" t="s">
        <v>56</v>
      </c>
      <c r="C5" s="631" t="s">
        <v>100</v>
      </c>
      <c r="D5" s="631"/>
      <c r="E5" s="631"/>
      <c r="F5" s="631"/>
      <c r="G5" s="631"/>
      <c r="H5" s="632"/>
      <c r="I5" s="630" t="s">
        <v>100</v>
      </c>
      <c r="J5" s="631"/>
      <c r="K5" s="632"/>
      <c r="L5" s="630" t="s">
        <v>100</v>
      </c>
      <c r="M5" s="631"/>
      <c r="N5" s="631"/>
      <c r="O5" s="631"/>
      <c r="P5" s="631"/>
      <c r="Q5" s="632"/>
      <c r="R5" s="630" t="s">
        <v>100</v>
      </c>
      <c r="S5" s="631"/>
      <c r="T5" s="631"/>
      <c r="U5" s="631"/>
      <c r="V5" s="631"/>
      <c r="W5" s="632"/>
      <c r="X5" s="630" t="s">
        <v>100</v>
      </c>
      <c r="Y5" s="631"/>
      <c r="Z5" s="631"/>
      <c r="AA5" s="631"/>
      <c r="AB5" s="631"/>
      <c r="AC5" s="632"/>
      <c r="AD5" s="630" t="s">
        <v>100</v>
      </c>
      <c r="AE5" s="631"/>
      <c r="AF5" s="631"/>
      <c r="AG5" s="631"/>
      <c r="AH5" s="631"/>
      <c r="AI5" s="632"/>
      <c r="AJ5" s="630" t="s">
        <v>100</v>
      </c>
      <c r="AK5" s="631"/>
      <c r="AL5" s="632"/>
      <c r="AM5" s="630" t="s">
        <v>100</v>
      </c>
      <c r="AN5" s="631"/>
      <c r="AO5" s="632"/>
      <c r="AP5" s="630" t="s">
        <v>100</v>
      </c>
      <c r="AQ5" s="631"/>
      <c r="AR5" s="631"/>
      <c r="AS5" s="631"/>
      <c r="AT5" s="631"/>
      <c r="AU5" s="632"/>
      <c r="AV5" s="630" t="s">
        <v>100</v>
      </c>
      <c r="AW5" s="631"/>
      <c r="AX5" s="631"/>
      <c r="AY5" s="631"/>
      <c r="AZ5" s="631"/>
      <c r="BA5" s="632"/>
      <c r="BB5" s="630" t="s">
        <v>100</v>
      </c>
      <c r="BC5" s="631"/>
      <c r="BD5" s="631"/>
      <c r="BE5" s="632"/>
      <c r="BF5" s="630" t="s">
        <v>100</v>
      </c>
      <c r="BG5" s="631"/>
      <c r="BH5" s="631"/>
      <c r="BI5" s="632"/>
      <c r="BJ5" s="630" t="s">
        <v>100</v>
      </c>
      <c r="BK5" s="631"/>
      <c r="BL5" s="631"/>
      <c r="BM5" s="632"/>
      <c r="BN5" s="630" t="s">
        <v>100</v>
      </c>
      <c r="BO5" s="631"/>
      <c r="BP5" s="632"/>
      <c r="BQ5" s="630" t="s">
        <v>100</v>
      </c>
      <c r="BR5" s="631"/>
      <c r="BS5" s="632"/>
      <c r="BT5" s="630" t="s">
        <v>100</v>
      </c>
      <c r="BU5" s="631"/>
      <c r="BV5" s="632"/>
      <c r="BW5" s="630" t="s">
        <v>100</v>
      </c>
      <c r="BX5" s="631"/>
      <c r="BY5" s="632"/>
      <c r="BZ5" s="630" t="s">
        <v>100</v>
      </c>
      <c r="CA5" s="631"/>
      <c r="CB5" s="632"/>
      <c r="CC5" s="630" t="s">
        <v>100</v>
      </c>
      <c r="CD5" s="631"/>
      <c r="CE5" s="632"/>
      <c r="CF5" s="630" t="s">
        <v>100</v>
      </c>
      <c r="CG5" s="631"/>
      <c r="CH5" s="632"/>
      <c r="CI5" s="630" t="s">
        <v>100</v>
      </c>
      <c r="CJ5" s="631"/>
      <c r="CK5" s="632"/>
      <c r="CL5" s="630" t="s">
        <v>100</v>
      </c>
      <c r="CM5" s="631"/>
      <c r="CN5" s="632"/>
      <c r="CO5" s="630" t="s">
        <v>135</v>
      </c>
      <c r="CP5" s="631"/>
      <c r="CQ5" s="632"/>
      <c r="CR5" s="630" t="s">
        <v>100</v>
      </c>
      <c r="CS5" s="631"/>
      <c r="CT5" s="632"/>
      <c r="CU5" s="630" t="s">
        <v>100</v>
      </c>
      <c r="CV5" s="631"/>
      <c r="CW5" s="632"/>
      <c r="CX5" s="629" t="s">
        <v>100</v>
      </c>
      <c r="CY5" s="630" t="s">
        <v>96</v>
      </c>
      <c r="CZ5" s="631"/>
      <c r="DA5" s="631"/>
      <c r="DB5" s="631"/>
      <c r="DC5" s="631"/>
      <c r="DD5" s="632"/>
      <c r="DE5" s="630" t="s">
        <v>102</v>
      </c>
      <c r="DF5" s="631"/>
      <c r="DG5" s="632"/>
      <c r="DH5" s="636" t="s">
        <v>99</v>
      </c>
      <c r="DI5" s="637"/>
      <c r="DJ5" s="637"/>
      <c r="DK5" s="637"/>
      <c r="DL5" s="637"/>
      <c r="DM5" s="638"/>
      <c r="DN5" s="636" t="s">
        <v>51</v>
      </c>
      <c r="DO5" s="638"/>
      <c r="DP5" s="636" t="s">
        <v>48</v>
      </c>
      <c r="DQ5" s="638"/>
      <c r="DR5" s="636" t="s">
        <v>49</v>
      </c>
      <c r="DS5" s="637"/>
      <c r="DT5" s="638"/>
      <c r="DU5" s="636" t="s">
        <v>49</v>
      </c>
      <c r="DV5" s="637"/>
      <c r="DW5" s="638"/>
      <c r="DX5" s="189" t="s">
        <v>49</v>
      </c>
      <c r="DY5" s="189"/>
      <c r="DZ5" s="386"/>
      <c r="EA5" s="189" t="s">
        <v>49</v>
      </c>
      <c r="EB5" s="189"/>
      <c r="EC5" s="386"/>
      <c r="ED5" s="636" t="s">
        <v>49</v>
      </c>
      <c r="EE5" s="637"/>
      <c r="EF5" s="638"/>
      <c r="EG5" s="636" t="s">
        <v>49</v>
      </c>
      <c r="EH5" s="637"/>
      <c r="EI5" s="638"/>
      <c r="EJ5" s="636" t="s">
        <v>49</v>
      </c>
      <c r="EK5" s="637"/>
      <c r="EL5" s="638"/>
      <c r="EM5" s="636" t="s">
        <v>49</v>
      </c>
      <c r="EN5" s="637"/>
      <c r="EO5" s="638"/>
      <c r="EP5" s="636" t="s">
        <v>49</v>
      </c>
      <c r="EQ5" s="637"/>
      <c r="ER5" s="638"/>
      <c r="ES5" s="636" t="s">
        <v>49</v>
      </c>
      <c r="ET5" s="637"/>
      <c r="EU5" s="638"/>
      <c r="EV5" s="636" t="s">
        <v>49</v>
      </c>
      <c r="EW5" s="637"/>
      <c r="EX5" s="638"/>
      <c r="EY5" s="636" t="s">
        <v>49</v>
      </c>
      <c r="EZ5" s="637"/>
      <c r="FA5" s="638"/>
      <c r="FB5" s="636" t="s">
        <v>49</v>
      </c>
      <c r="FC5" s="637"/>
      <c r="FD5" s="638"/>
      <c r="FE5" s="636" t="s">
        <v>118</v>
      </c>
      <c r="FF5" s="637"/>
      <c r="FG5" s="638"/>
      <c r="FH5" s="636" t="s">
        <v>49</v>
      </c>
      <c r="FI5" s="637"/>
      <c r="FJ5" s="638"/>
      <c r="FK5" s="636" t="s">
        <v>49</v>
      </c>
      <c r="FL5" s="637"/>
      <c r="FM5" s="638"/>
      <c r="FN5" s="636" t="s">
        <v>49</v>
      </c>
      <c r="FO5" s="637"/>
      <c r="FP5" s="638"/>
      <c r="FQ5" s="636" t="s">
        <v>96</v>
      </c>
      <c r="FR5" s="637"/>
      <c r="FS5" s="638"/>
      <c r="FT5" s="636" t="s">
        <v>49</v>
      </c>
      <c r="FU5" s="637"/>
      <c r="FV5" s="638"/>
      <c r="FW5" s="636" t="s">
        <v>49</v>
      </c>
      <c r="FX5" s="637"/>
      <c r="FY5" s="638"/>
      <c r="FZ5" s="636" t="s">
        <v>49</v>
      </c>
      <c r="GA5" s="637"/>
      <c r="GB5" s="638"/>
      <c r="GC5" s="721" t="s">
        <v>130</v>
      </c>
      <c r="GD5" s="631"/>
      <c r="GE5" s="631"/>
      <c r="GF5" s="631"/>
      <c r="GG5" s="717" t="s">
        <v>144</v>
      </c>
      <c r="GH5" s="718"/>
      <c r="GI5" s="718"/>
      <c r="GJ5" s="718"/>
      <c r="GK5" s="718"/>
      <c r="GL5" s="718"/>
      <c r="GM5" s="718"/>
      <c r="GN5" s="718"/>
    </row>
    <row r="6" spans="1:196" s="17" customFormat="1" x14ac:dyDescent="0.25">
      <c r="A6" s="167" t="s">
        <v>106</v>
      </c>
      <c r="B6" s="18" t="s">
        <v>14</v>
      </c>
      <c r="C6" s="67">
        <v>16564645.85</v>
      </c>
      <c r="D6" s="66" t="s">
        <v>98</v>
      </c>
      <c r="E6" s="67">
        <v>16115084.949999999</v>
      </c>
      <c r="F6" s="114" t="s">
        <v>98</v>
      </c>
      <c r="G6" s="114">
        <v>16264070.300000001</v>
      </c>
      <c r="H6" s="74" t="s">
        <v>98</v>
      </c>
      <c r="I6" s="66">
        <v>93900000</v>
      </c>
      <c r="J6" s="67">
        <v>101665573.55228439</v>
      </c>
      <c r="K6" s="74">
        <v>99274999.75</v>
      </c>
      <c r="L6" s="424">
        <v>501</v>
      </c>
      <c r="M6" s="424" t="s">
        <v>98</v>
      </c>
      <c r="N6" s="250">
        <v>591</v>
      </c>
      <c r="O6" s="425" t="s">
        <v>98</v>
      </c>
      <c r="P6" s="425">
        <v>591</v>
      </c>
      <c r="Q6" s="426" t="s">
        <v>98</v>
      </c>
      <c r="R6" s="66">
        <v>235</v>
      </c>
      <c r="S6" s="66" t="s">
        <v>98</v>
      </c>
      <c r="T6" s="66">
        <v>236</v>
      </c>
      <c r="U6" s="66" t="s">
        <v>98</v>
      </c>
      <c r="V6" s="67">
        <v>235</v>
      </c>
      <c r="W6" s="74" t="s">
        <v>98</v>
      </c>
      <c r="X6" s="66" t="s">
        <v>103</v>
      </c>
      <c r="Y6" s="66" t="s">
        <v>98</v>
      </c>
      <c r="Z6" s="66" t="s">
        <v>103</v>
      </c>
      <c r="AA6" s="66" t="s">
        <v>98</v>
      </c>
      <c r="AB6" s="66">
        <v>3</v>
      </c>
      <c r="AC6" s="74" t="s">
        <v>98</v>
      </c>
      <c r="AD6" s="66">
        <v>200</v>
      </c>
      <c r="AE6" s="66" t="s">
        <v>98</v>
      </c>
      <c r="AF6" s="182">
        <v>86</v>
      </c>
      <c r="AG6" s="66" t="s">
        <v>98</v>
      </c>
      <c r="AH6" s="66">
        <v>236</v>
      </c>
      <c r="AI6" s="74" t="s">
        <v>98</v>
      </c>
      <c r="AJ6" s="66">
        <v>0</v>
      </c>
      <c r="AK6" s="66">
        <v>2</v>
      </c>
      <c r="AL6" s="263">
        <v>2</v>
      </c>
      <c r="AM6" s="66">
        <v>0</v>
      </c>
      <c r="AN6" s="66">
        <v>0</v>
      </c>
      <c r="AO6" s="263">
        <v>0</v>
      </c>
      <c r="AP6" s="464">
        <v>11.6</v>
      </c>
      <c r="AQ6" s="424" t="s">
        <v>98</v>
      </c>
      <c r="AR6" s="464">
        <v>8.66</v>
      </c>
      <c r="AS6" s="424" t="s">
        <v>98</v>
      </c>
      <c r="AT6" s="250">
        <v>8.8000000000000007</v>
      </c>
      <c r="AU6" s="426" t="s">
        <v>98</v>
      </c>
      <c r="AV6" s="163">
        <v>5.0050607802800418</v>
      </c>
      <c r="AW6" s="163" t="s">
        <v>98</v>
      </c>
      <c r="AX6" s="163">
        <v>7.0800415141466608</v>
      </c>
      <c r="AY6" s="163" t="s">
        <v>98</v>
      </c>
      <c r="AZ6" s="533">
        <v>6.7480782684498726</v>
      </c>
      <c r="BA6" s="534" t="s">
        <v>98</v>
      </c>
      <c r="BB6" s="66">
        <v>13034795</v>
      </c>
      <c r="BC6" s="66">
        <v>285860</v>
      </c>
      <c r="BD6" s="66">
        <v>328101</v>
      </c>
      <c r="BE6" s="263">
        <v>436836</v>
      </c>
      <c r="BF6" s="66">
        <v>10692886</v>
      </c>
      <c r="BG6" s="66">
        <v>304450</v>
      </c>
      <c r="BH6" s="66">
        <v>265471</v>
      </c>
      <c r="BI6" s="263">
        <v>307872</v>
      </c>
      <c r="BJ6" s="66">
        <v>10096938</v>
      </c>
      <c r="BK6" s="66">
        <v>299680</v>
      </c>
      <c r="BL6" s="67">
        <v>260686</v>
      </c>
      <c r="BM6" s="74">
        <v>290799</v>
      </c>
      <c r="BN6" s="66">
        <v>18900346</v>
      </c>
      <c r="BO6" s="66">
        <v>1587120</v>
      </c>
      <c r="BP6" s="263">
        <v>37431941</v>
      </c>
      <c r="BQ6" s="66">
        <v>17997529.379999999</v>
      </c>
      <c r="BR6" s="66">
        <v>1880591.58</v>
      </c>
      <c r="BS6" s="263">
        <v>36501295</v>
      </c>
      <c r="BT6" s="66">
        <v>16977122.379999999</v>
      </c>
      <c r="BU6" s="67">
        <v>1861661.97</v>
      </c>
      <c r="BV6" s="74">
        <v>35345771</v>
      </c>
      <c r="BW6" s="66" t="s">
        <v>103</v>
      </c>
      <c r="BX6" s="66" t="s">
        <v>103</v>
      </c>
      <c r="BY6" s="263" t="s">
        <v>103</v>
      </c>
      <c r="BZ6" s="66">
        <v>3093297</v>
      </c>
      <c r="CA6" s="67">
        <v>6542598</v>
      </c>
      <c r="CB6" s="74">
        <v>7298192</v>
      </c>
      <c r="CC6" s="66">
        <v>5</v>
      </c>
      <c r="CD6" s="66">
        <v>10</v>
      </c>
      <c r="CE6" s="263">
        <v>10</v>
      </c>
      <c r="CF6" s="263" t="s">
        <v>103</v>
      </c>
      <c r="CG6" s="74" t="s">
        <v>103</v>
      </c>
      <c r="CH6" s="74" t="s">
        <v>103</v>
      </c>
      <c r="CI6" s="263" t="s">
        <v>103</v>
      </c>
      <c r="CJ6" s="74" t="s">
        <v>103</v>
      </c>
      <c r="CK6" s="74" t="s">
        <v>103</v>
      </c>
      <c r="CL6" s="201">
        <v>37.799999999999997</v>
      </c>
      <c r="CM6" s="202">
        <v>112</v>
      </c>
      <c r="CN6" s="203">
        <v>117.67</v>
      </c>
      <c r="CO6" s="201">
        <v>66.2</v>
      </c>
      <c r="CP6" s="202">
        <v>112</v>
      </c>
      <c r="CQ6" s="203">
        <v>117.7</v>
      </c>
      <c r="CR6" s="122" t="s">
        <v>103</v>
      </c>
      <c r="CS6" s="136">
        <v>5.68</v>
      </c>
      <c r="CT6" s="191">
        <v>15</v>
      </c>
      <c r="CU6" s="66" t="s">
        <v>103</v>
      </c>
      <c r="CV6" s="150">
        <v>0.61</v>
      </c>
      <c r="CW6" s="345">
        <v>0.61</v>
      </c>
      <c r="CX6" s="352" t="s">
        <v>104</v>
      </c>
      <c r="CY6" s="66">
        <v>243</v>
      </c>
      <c r="CZ6" s="66" t="s">
        <v>98</v>
      </c>
      <c r="DA6" s="66">
        <v>186</v>
      </c>
      <c r="DB6" s="66" t="s">
        <v>98</v>
      </c>
      <c r="DC6" s="67">
        <v>217</v>
      </c>
      <c r="DD6" s="263" t="s">
        <v>98</v>
      </c>
      <c r="DE6" s="265">
        <v>82964388</v>
      </c>
      <c r="DF6" s="20">
        <v>114095470.45</v>
      </c>
      <c r="DG6" s="367">
        <v>109934729.76000001</v>
      </c>
      <c r="DH6" s="287">
        <v>2</v>
      </c>
      <c r="DI6" s="102">
        <v>64</v>
      </c>
      <c r="DJ6" s="102">
        <v>2.8</v>
      </c>
      <c r="DK6" s="102">
        <v>80</v>
      </c>
      <c r="DL6" s="102">
        <v>2.8</v>
      </c>
      <c r="DM6" s="387">
        <v>80</v>
      </c>
      <c r="DN6" s="287">
        <v>0</v>
      </c>
      <c r="DO6" s="387">
        <v>3</v>
      </c>
      <c r="DP6" s="265">
        <v>101223</v>
      </c>
      <c r="DQ6" s="367">
        <v>93253</v>
      </c>
      <c r="DR6" s="265">
        <v>221335695.66</v>
      </c>
      <c r="DS6" s="20">
        <v>48411246.18</v>
      </c>
      <c r="DT6" s="367">
        <v>282938317.42000002</v>
      </c>
      <c r="DU6" s="265">
        <v>44743766.780000001</v>
      </c>
      <c r="DV6" s="20">
        <v>32305408.719999999</v>
      </c>
      <c r="DW6" s="367">
        <v>70124032.680000007</v>
      </c>
      <c r="DX6" s="265">
        <v>294685</v>
      </c>
      <c r="DY6" s="20">
        <v>296628</v>
      </c>
      <c r="DZ6" s="367">
        <v>297288</v>
      </c>
      <c r="EA6" s="265">
        <v>111711</v>
      </c>
      <c r="EB6" s="20">
        <v>119557</v>
      </c>
      <c r="EC6" s="367">
        <v>120542</v>
      </c>
      <c r="ED6" s="265" t="s">
        <v>115</v>
      </c>
      <c r="EE6" s="20" t="s">
        <v>115</v>
      </c>
      <c r="EF6" s="367" t="s">
        <v>115</v>
      </c>
      <c r="EG6" s="495">
        <v>0.66717002901403188</v>
      </c>
      <c r="EH6" s="496">
        <v>0.63003155467454186</v>
      </c>
      <c r="EI6" s="497">
        <v>0.62031094426952993</v>
      </c>
      <c r="EJ6" s="568">
        <v>1.1408642194242478E-2</v>
      </c>
      <c r="EK6" s="569">
        <v>3.3060357901122231E-2</v>
      </c>
      <c r="EL6" s="570" t="s">
        <v>103</v>
      </c>
      <c r="EM6" s="568">
        <v>0.23959330850623634</v>
      </c>
      <c r="EN6" s="569">
        <v>0.20868578618047834</v>
      </c>
      <c r="EO6" s="570" t="s">
        <v>103</v>
      </c>
      <c r="EP6" s="568">
        <v>0.74899804929952118</v>
      </c>
      <c r="EQ6" s="569">
        <v>0.75825385591839944</v>
      </c>
      <c r="ER6" s="570" t="s">
        <v>103</v>
      </c>
      <c r="ES6" s="600">
        <v>7.1646200000000007E-2</v>
      </c>
      <c r="ET6" s="601">
        <v>6.0577399999999997E-2</v>
      </c>
      <c r="EU6" s="602">
        <v>4.8136999999999999E-2</v>
      </c>
      <c r="EV6" s="265">
        <v>2885.6737199999998</v>
      </c>
      <c r="EW6" s="20">
        <v>2904.4159399999999</v>
      </c>
      <c r="EX6" s="367">
        <v>2910.8782900000001</v>
      </c>
      <c r="EY6" s="307">
        <v>0.27488213466667977</v>
      </c>
      <c r="EZ6" s="31">
        <v>0.28726888282854979</v>
      </c>
      <c r="FA6" s="404">
        <v>0.28849532106359044</v>
      </c>
      <c r="FB6" s="265">
        <v>313.11739654207031</v>
      </c>
      <c r="FC6" s="20">
        <v>412.70884744528502</v>
      </c>
      <c r="FD6" s="367">
        <v>430.45464330884533</v>
      </c>
      <c r="FE6" s="287">
        <v>30</v>
      </c>
      <c r="FF6" s="102">
        <v>2</v>
      </c>
      <c r="FG6" s="387">
        <v>13</v>
      </c>
      <c r="FH6" s="201">
        <v>12.025391519758386</v>
      </c>
      <c r="FI6" s="202">
        <v>10.874954488450181</v>
      </c>
      <c r="FJ6" s="203" t="s">
        <v>103</v>
      </c>
      <c r="FK6" s="201">
        <v>188</v>
      </c>
      <c r="FL6" s="202">
        <v>130</v>
      </c>
      <c r="FM6" s="203">
        <v>78</v>
      </c>
      <c r="FN6" s="315">
        <v>3144.6</v>
      </c>
      <c r="FO6" s="240">
        <v>3967.71</v>
      </c>
      <c r="FP6" s="414">
        <v>4164.59</v>
      </c>
      <c r="FQ6" s="297">
        <v>10</v>
      </c>
      <c r="FR6" s="18">
        <v>5</v>
      </c>
      <c r="FS6" s="19">
        <v>3</v>
      </c>
      <c r="FT6" s="66">
        <v>13134</v>
      </c>
      <c r="FU6" s="67">
        <v>10724</v>
      </c>
      <c r="FV6" s="203" t="s">
        <v>103</v>
      </c>
      <c r="FW6" s="66">
        <v>549999</v>
      </c>
      <c r="FX6" s="67">
        <v>700270</v>
      </c>
      <c r="FY6" s="203" t="s">
        <v>103</v>
      </c>
      <c r="FZ6" s="66">
        <v>1528.9031299999999</v>
      </c>
      <c r="GA6" s="67">
        <v>1864.4621</v>
      </c>
      <c r="GB6" s="74">
        <v>1920.1132299999999</v>
      </c>
      <c r="GC6" s="74">
        <v>95106931.818035707</v>
      </c>
      <c r="GD6" s="263">
        <v>552665994.58761895</v>
      </c>
      <c r="GE6" s="263">
        <v>278916526.51499999</v>
      </c>
      <c r="GF6" s="263">
        <v>72500338.75</v>
      </c>
      <c r="GG6" s="263">
        <v>0</v>
      </c>
      <c r="GH6" s="263">
        <v>0</v>
      </c>
      <c r="GI6" s="263">
        <v>0</v>
      </c>
      <c r="GJ6" s="263">
        <v>0</v>
      </c>
      <c r="GK6" s="263">
        <v>0</v>
      </c>
      <c r="GL6" s="263">
        <v>0</v>
      </c>
      <c r="GM6" s="263">
        <v>91</v>
      </c>
      <c r="GN6" s="263"/>
    </row>
    <row r="7" spans="1:196" s="13" customFormat="1" x14ac:dyDescent="0.25">
      <c r="A7" s="168" t="s">
        <v>107</v>
      </c>
      <c r="B7" s="14" t="s">
        <v>53</v>
      </c>
      <c r="C7" s="69">
        <f>SUM(C8:C9)</f>
        <v>25371971.199999999</v>
      </c>
      <c r="D7" s="68">
        <f t="shared" ref="D7:H7" si="0">SUM(D8:D9)</f>
        <v>5682782.6500000004</v>
      </c>
      <c r="E7" s="69">
        <f t="shared" si="0"/>
        <v>24181702.800000001</v>
      </c>
      <c r="F7" s="115">
        <f t="shared" si="0"/>
        <v>6964570.7800000003</v>
      </c>
      <c r="G7" s="115">
        <f t="shared" si="0"/>
        <v>25246014.199999999</v>
      </c>
      <c r="H7" s="70">
        <f t="shared" si="0"/>
        <v>7114452.5</v>
      </c>
      <c r="I7" s="68"/>
      <c r="J7" s="69"/>
      <c r="K7" s="70"/>
      <c r="L7" s="427">
        <f>SUM(L8:L9)</f>
        <v>716.45</v>
      </c>
      <c r="M7" s="427">
        <f t="shared" ref="M7:AO7" si="1">SUM(M8:M9)</f>
        <v>115.6</v>
      </c>
      <c r="N7" s="427">
        <f t="shared" si="1"/>
        <v>954.8</v>
      </c>
      <c r="O7" s="427">
        <f t="shared" si="1"/>
        <v>170.9</v>
      </c>
      <c r="P7" s="427">
        <f t="shared" si="1"/>
        <v>966.4</v>
      </c>
      <c r="Q7" s="428">
        <f t="shared" si="1"/>
        <v>169.7</v>
      </c>
      <c r="R7" s="68">
        <f t="shared" si="1"/>
        <v>287</v>
      </c>
      <c r="S7" s="68">
        <f t="shared" si="1"/>
        <v>110</v>
      </c>
      <c r="T7" s="68">
        <f t="shared" si="1"/>
        <v>296</v>
      </c>
      <c r="U7" s="68">
        <f t="shared" si="1"/>
        <v>133</v>
      </c>
      <c r="V7" s="69">
        <f t="shared" si="1"/>
        <v>293</v>
      </c>
      <c r="W7" s="70">
        <f t="shared" si="1"/>
        <v>137</v>
      </c>
      <c r="X7" s="258">
        <f t="shared" si="1"/>
        <v>8</v>
      </c>
      <c r="Y7" s="70">
        <f t="shared" si="1"/>
        <v>0</v>
      </c>
      <c r="Z7" s="70">
        <f t="shared" si="1"/>
        <v>5</v>
      </c>
      <c r="AA7" s="70">
        <f t="shared" si="1"/>
        <v>0</v>
      </c>
      <c r="AB7" s="70">
        <f t="shared" si="1"/>
        <v>4</v>
      </c>
      <c r="AC7" s="70">
        <f t="shared" si="1"/>
        <v>0</v>
      </c>
      <c r="AD7" s="258">
        <f t="shared" si="1"/>
        <v>227</v>
      </c>
      <c r="AE7" s="70">
        <f t="shared" si="1"/>
        <v>2</v>
      </c>
      <c r="AF7" s="70">
        <f t="shared" si="1"/>
        <v>278</v>
      </c>
      <c r="AG7" s="70">
        <f t="shared" si="1"/>
        <v>29</v>
      </c>
      <c r="AH7" s="70">
        <f t="shared" si="1"/>
        <v>284</v>
      </c>
      <c r="AI7" s="70">
        <f t="shared" si="1"/>
        <v>34</v>
      </c>
      <c r="AJ7" s="258">
        <f t="shared" si="1"/>
        <v>0</v>
      </c>
      <c r="AK7" s="70">
        <f t="shared" si="1"/>
        <v>4</v>
      </c>
      <c r="AL7" s="70">
        <f t="shared" si="1"/>
        <v>4</v>
      </c>
      <c r="AM7" s="258">
        <f t="shared" si="1"/>
        <v>0</v>
      </c>
      <c r="AN7" s="70">
        <f t="shared" si="1"/>
        <v>0</v>
      </c>
      <c r="AO7" s="70">
        <f t="shared" si="1"/>
        <v>0</v>
      </c>
      <c r="AP7" s="427"/>
      <c r="AQ7" s="427"/>
      <c r="AR7" s="427"/>
      <c r="AS7" s="427"/>
      <c r="AT7" s="251"/>
      <c r="AU7" s="440"/>
      <c r="AV7" s="164"/>
      <c r="AW7" s="164"/>
      <c r="AX7" s="164"/>
      <c r="AY7" s="164"/>
      <c r="AZ7" s="535"/>
      <c r="BA7" s="536"/>
      <c r="BB7" s="68">
        <f>SUM(BB8:BB9)</f>
        <v>25507104</v>
      </c>
      <c r="BC7" s="68">
        <f t="shared" ref="BC7:BV7" si="2">SUM(BC8:BC9)</f>
        <v>552806</v>
      </c>
      <c r="BD7" s="68">
        <f t="shared" si="2"/>
        <v>416313</v>
      </c>
      <c r="BE7" s="258">
        <f t="shared" si="2"/>
        <v>431349</v>
      </c>
      <c r="BF7" s="68">
        <f t="shared" si="2"/>
        <v>22035978</v>
      </c>
      <c r="BG7" s="68">
        <f t="shared" si="2"/>
        <v>747274</v>
      </c>
      <c r="BH7" s="68">
        <f t="shared" si="2"/>
        <v>469634</v>
      </c>
      <c r="BI7" s="258">
        <f t="shared" si="2"/>
        <v>389256</v>
      </c>
      <c r="BJ7" s="68">
        <f t="shared" si="2"/>
        <v>22154484</v>
      </c>
      <c r="BK7" s="68">
        <f t="shared" si="2"/>
        <v>716244</v>
      </c>
      <c r="BL7" s="69">
        <f t="shared" si="2"/>
        <v>469883</v>
      </c>
      <c r="BM7" s="70">
        <f t="shared" si="2"/>
        <v>375739</v>
      </c>
      <c r="BN7" s="68">
        <f t="shared" si="2"/>
        <v>59610745.640000001</v>
      </c>
      <c r="BO7" s="68">
        <f t="shared" si="2"/>
        <v>2049196.159999999</v>
      </c>
      <c r="BP7" s="258">
        <f t="shared" si="2"/>
        <v>50571017.100000001</v>
      </c>
      <c r="BQ7" s="68">
        <f t="shared" si="2"/>
        <v>44855748.260000005</v>
      </c>
      <c r="BR7" s="68">
        <f t="shared" si="2"/>
        <v>6190109.7000000002</v>
      </c>
      <c r="BS7" s="258">
        <f t="shared" si="2"/>
        <v>58799997.380000003</v>
      </c>
      <c r="BT7" s="68">
        <f t="shared" si="2"/>
        <v>44858843.899999999</v>
      </c>
      <c r="BU7" s="69">
        <f t="shared" si="2"/>
        <v>5806561.5999999996</v>
      </c>
      <c r="BV7" s="70">
        <f t="shared" si="2"/>
        <v>58644196.82</v>
      </c>
      <c r="BW7" s="68">
        <f t="shared" ref="BW7" si="3">SUM(BW8:BW9)</f>
        <v>1412</v>
      </c>
      <c r="BX7" s="69">
        <f t="shared" ref="BX7" si="4">SUM(BX8:BX9)</f>
        <v>4863</v>
      </c>
      <c r="BY7" s="70">
        <f t="shared" ref="BY7" si="5">SUM(BY8:BY9)</f>
        <v>4829</v>
      </c>
      <c r="BZ7" s="68">
        <f t="shared" ref="BZ7" si="6">SUM(BZ8:BZ9)</f>
        <v>6757381.04</v>
      </c>
      <c r="CA7" s="69">
        <f t="shared" ref="CA7" si="7">SUM(CA8:CA9)</f>
        <v>13064198.640000001</v>
      </c>
      <c r="CB7" s="70">
        <f t="shared" ref="CB7" si="8">SUM(CB8:CB9)</f>
        <v>12248281.940000001</v>
      </c>
      <c r="CC7" s="68"/>
      <c r="CD7" s="69"/>
      <c r="CE7" s="70"/>
      <c r="CF7" s="68">
        <f t="shared" ref="CF7" si="9">SUM(CF8:CF9)</f>
        <v>0</v>
      </c>
      <c r="CG7" s="69">
        <f t="shared" ref="CG7" si="10">SUM(CG8:CG9)</f>
        <v>0</v>
      </c>
      <c r="CH7" s="70">
        <f t="shared" ref="CH7" si="11">SUM(CH8:CH9)</f>
        <v>0</v>
      </c>
      <c r="CI7" s="68">
        <f t="shared" ref="CI7" si="12">SUM(CI8:CI9)</f>
        <v>0</v>
      </c>
      <c r="CJ7" s="69">
        <f t="shared" ref="CJ7" si="13">SUM(CJ8:CJ9)</f>
        <v>0</v>
      </c>
      <c r="CK7" s="70">
        <f t="shared" ref="CK7" si="14">SUM(CK8:CK9)</f>
        <v>0</v>
      </c>
      <c r="CL7" s="68">
        <f t="shared" ref="CL7" si="15">SUM(CL8:CL9)</f>
        <v>98.6</v>
      </c>
      <c r="CM7" s="69">
        <f t="shared" ref="CM7" si="16">SUM(CM8:CM9)</f>
        <v>185.5</v>
      </c>
      <c r="CN7" s="70">
        <f t="shared" ref="CN7" si="17">SUM(CN8:CN9)</f>
        <v>193</v>
      </c>
      <c r="CO7" s="68"/>
      <c r="CP7" s="69"/>
      <c r="CQ7" s="70"/>
      <c r="CR7" s="68">
        <f t="shared" ref="CR7" si="18">SUM(CR8:CR9)</f>
        <v>0</v>
      </c>
      <c r="CS7" s="69">
        <f t="shared" ref="CS7" si="19">SUM(CS8:CS9)</f>
        <v>256.89999999999998</v>
      </c>
      <c r="CT7" s="70">
        <f t="shared" ref="CT7" si="20">SUM(CT8:CT9)</f>
        <v>0</v>
      </c>
      <c r="CU7" s="68">
        <f t="shared" ref="CU7" si="21">SUM(CU8:CU9)</f>
        <v>1</v>
      </c>
      <c r="CV7" s="69">
        <f t="shared" ref="CV7" si="22">SUM(CV8:CV9)</f>
        <v>23.1</v>
      </c>
      <c r="CW7" s="70">
        <f t="shared" ref="CW7" si="23">SUM(CW8:CW9)</f>
        <v>1</v>
      </c>
      <c r="CX7" s="353"/>
      <c r="CY7" s="68">
        <v>250</v>
      </c>
      <c r="CZ7" s="68">
        <v>104</v>
      </c>
      <c r="DA7" s="68">
        <v>262</v>
      </c>
      <c r="DB7" s="68">
        <v>80</v>
      </c>
      <c r="DC7" s="69">
        <v>270</v>
      </c>
      <c r="DD7" s="70">
        <v>71</v>
      </c>
      <c r="DE7" s="264">
        <v>140661333.24000001</v>
      </c>
      <c r="DF7" s="16">
        <v>226066978.55000001</v>
      </c>
      <c r="DG7" s="368">
        <v>229893615.19</v>
      </c>
      <c r="DH7" s="288"/>
      <c r="DI7" s="234"/>
      <c r="DJ7" s="234"/>
      <c r="DK7" s="234"/>
      <c r="DL7" s="234"/>
      <c r="DM7" s="388"/>
      <c r="DN7" s="676">
        <v>6</v>
      </c>
      <c r="DO7" s="677"/>
      <c r="DP7" s="264"/>
      <c r="DQ7" s="368"/>
      <c r="DR7" s="264">
        <v>229680363.30000001</v>
      </c>
      <c r="DS7" s="16">
        <v>124254820.32999998</v>
      </c>
      <c r="DT7" s="368">
        <v>180815027.62</v>
      </c>
      <c r="DU7" s="264">
        <v>79396986.659999996</v>
      </c>
      <c r="DV7" s="16">
        <v>100824194.40000001</v>
      </c>
      <c r="DW7" s="368">
        <v>114413820.55000001</v>
      </c>
      <c r="DX7" s="264">
        <v>563368</v>
      </c>
      <c r="DY7" s="16">
        <v>556459</v>
      </c>
      <c r="DZ7" s="368">
        <v>554875</v>
      </c>
      <c r="EA7" s="264">
        <v>274413</v>
      </c>
      <c r="EB7" s="16">
        <v>297110</v>
      </c>
      <c r="EC7" s="368">
        <v>299867</v>
      </c>
      <c r="ED7" s="264"/>
      <c r="EE7" s="16"/>
      <c r="EF7" s="368"/>
      <c r="EG7" s="498"/>
      <c r="EH7" s="499"/>
      <c r="EI7" s="500"/>
      <c r="EJ7" s="571"/>
      <c r="EK7" s="572"/>
      <c r="EL7" s="573"/>
      <c r="EM7" s="571"/>
      <c r="EN7" s="572"/>
      <c r="EO7" s="573"/>
      <c r="EP7" s="571"/>
      <c r="EQ7" s="572"/>
      <c r="ER7" s="573"/>
      <c r="ES7" s="603"/>
      <c r="ET7" s="604"/>
      <c r="EU7" s="605"/>
      <c r="EV7" s="264"/>
      <c r="EW7" s="16"/>
      <c r="EX7" s="368"/>
      <c r="EY7" s="308">
        <v>0.32754741394230713</v>
      </c>
      <c r="EZ7" s="29">
        <v>0.34807965144001246</v>
      </c>
      <c r="FA7" s="405">
        <v>0.35082750116409395</v>
      </c>
      <c r="FB7" s="264"/>
      <c r="FC7" s="16"/>
      <c r="FD7" s="368"/>
      <c r="FE7" s="288"/>
      <c r="FF7" s="103"/>
      <c r="FG7" s="388"/>
      <c r="FH7" s="210"/>
      <c r="FI7" s="211"/>
      <c r="FJ7" s="212"/>
      <c r="FK7" s="210"/>
      <c r="FL7" s="211"/>
      <c r="FM7" s="212"/>
      <c r="FN7" s="316"/>
      <c r="FO7" s="241"/>
      <c r="FP7" s="415"/>
      <c r="FQ7" s="296"/>
      <c r="FR7" s="14"/>
      <c r="FS7" s="15"/>
      <c r="FT7" s="68"/>
      <c r="FU7" s="69"/>
      <c r="FV7" s="212"/>
      <c r="FW7" s="68"/>
      <c r="FX7" s="69"/>
      <c r="FY7" s="212"/>
      <c r="FZ7" s="68"/>
      <c r="GA7" s="69"/>
      <c r="GB7" s="70"/>
      <c r="GC7" s="70"/>
      <c r="GD7" s="258"/>
      <c r="GE7" s="258"/>
      <c r="GF7" s="258"/>
      <c r="GG7" s="258"/>
      <c r="GH7" s="258"/>
      <c r="GI7" s="258"/>
      <c r="GJ7" s="258"/>
      <c r="GK7" s="258"/>
      <c r="GL7" s="258"/>
      <c r="GM7" s="258"/>
      <c r="GN7" s="258"/>
    </row>
    <row r="8" spans="1:196" s="25" customFormat="1" x14ac:dyDescent="0.25">
      <c r="A8" s="169" t="s">
        <v>107</v>
      </c>
      <c r="B8" s="26" t="s">
        <v>15</v>
      </c>
      <c r="C8" s="72">
        <v>16986991.199999999</v>
      </c>
      <c r="D8" s="71">
        <v>3263224.65</v>
      </c>
      <c r="E8" s="72">
        <v>14265598.800000001</v>
      </c>
      <c r="F8" s="116">
        <v>4631427.78</v>
      </c>
      <c r="G8" s="116">
        <v>14975531.199999999</v>
      </c>
      <c r="H8" s="73">
        <v>4710292.5</v>
      </c>
      <c r="I8" s="71">
        <v>113620000</v>
      </c>
      <c r="J8" s="72">
        <v>93280000</v>
      </c>
      <c r="K8" s="73">
        <v>90550000</v>
      </c>
      <c r="L8" s="429">
        <v>353.7</v>
      </c>
      <c r="M8" s="429">
        <v>72.2</v>
      </c>
      <c r="N8" s="252">
        <v>468.8</v>
      </c>
      <c r="O8" s="430">
        <v>121.9</v>
      </c>
      <c r="P8" s="430">
        <v>480.4</v>
      </c>
      <c r="Q8" s="431">
        <v>120.7</v>
      </c>
      <c r="R8" s="71">
        <v>199</v>
      </c>
      <c r="S8" s="71">
        <v>83</v>
      </c>
      <c r="T8" s="71">
        <v>180</v>
      </c>
      <c r="U8" s="71">
        <v>96</v>
      </c>
      <c r="V8" s="72">
        <v>173</v>
      </c>
      <c r="W8" s="73">
        <v>98</v>
      </c>
      <c r="X8" s="161" t="s">
        <v>103</v>
      </c>
      <c r="Y8" s="71" t="s">
        <v>103</v>
      </c>
      <c r="Z8" s="71" t="s">
        <v>103</v>
      </c>
      <c r="AA8" s="71" t="s">
        <v>103</v>
      </c>
      <c r="AB8" s="71" t="s">
        <v>103</v>
      </c>
      <c r="AC8" s="333" t="s">
        <v>103</v>
      </c>
      <c r="AD8" s="71">
        <v>187</v>
      </c>
      <c r="AE8" s="71">
        <v>2</v>
      </c>
      <c r="AF8" s="71">
        <v>192</v>
      </c>
      <c r="AG8" s="71">
        <v>12</v>
      </c>
      <c r="AH8" s="71">
        <v>193</v>
      </c>
      <c r="AI8" s="73">
        <v>17</v>
      </c>
      <c r="AJ8" s="71">
        <v>0</v>
      </c>
      <c r="AK8" s="71">
        <v>0</v>
      </c>
      <c r="AL8" s="333">
        <v>0</v>
      </c>
      <c r="AM8" s="71">
        <v>0</v>
      </c>
      <c r="AN8" s="71">
        <v>0</v>
      </c>
      <c r="AO8" s="333">
        <v>0</v>
      </c>
      <c r="AP8" s="432">
        <v>8</v>
      </c>
      <c r="AQ8" s="432">
        <v>25.2</v>
      </c>
      <c r="AR8" s="432">
        <v>5</v>
      </c>
      <c r="AS8" s="432">
        <v>33.1</v>
      </c>
      <c r="AT8" s="485">
        <v>5</v>
      </c>
      <c r="AU8" s="486">
        <v>33.299999999999997</v>
      </c>
      <c r="AV8" s="537">
        <v>6.5705538259799763</v>
      </c>
      <c r="AW8" s="537">
        <v>3.4763531349450818</v>
      </c>
      <c r="AX8" s="537">
        <v>6.9374881186599309</v>
      </c>
      <c r="AY8" s="537">
        <v>9.2970504819269788</v>
      </c>
      <c r="AZ8" s="537">
        <v>7.0159908677488465</v>
      </c>
      <c r="BA8" s="538">
        <v>9.193381317895593</v>
      </c>
      <c r="BB8" s="71">
        <v>16361924</v>
      </c>
      <c r="BC8" s="71">
        <v>169931</v>
      </c>
      <c r="BD8" s="71">
        <v>296586</v>
      </c>
      <c r="BE8" s="333">
        <v>317553</v>
      </c>
      <c r="BF8" s="71">
        <v>13216286</v>
      </c>
      <c r="BG8" s="71">
        <v>412771</v>
      </c>
      <c r="BH8" s="71">
        <v>341488</v>
      </c>
      <c r="BI8" s="333">
        <v>280465</v>
      </c>
      <c r="BJ8" s="71">
        <v>13145571</v>
      </c>
      <c r="BK8" s="71">
        <v>420926</v>
      </c>
      <c r="BL8" s="72">
        <v>344014</v>
      </c>
      <c r="BM8" s="73">
        <v>269671</v>
      </c>
      <c r="BN8" s="71">
        <v>35972649.700000003</v>
      </c>
      <c r="BO8" s="71">
        <v>666743.19999999995</v>
      </c>
      <c r="BP8" s="333">
        <v>37963866</v>
      </c>
      <c r="BQ8" s="71">
        <v>28311208.260000002</v>
      </c>
      <c r="BR8" s="71">
        <v>1975357.7</v>
      </c>
      <c r="BS8" s="333">
        <v>43057370.380000003</v>
      </c>
      <c r="BT8" s="71">
        <v>28273533.899999999</v>
      </c>
      <c r="BU8" s="72">
        <v>2065622.6</v>
      </c>
      <c r="BV8" s="73">
        <v>43205463.82</v>
      </c>
      <c r="BW8" s="71">
        <v>1412</v>
      </c>
      <c r="BX8" s="72">
        <v>3535</v>
      </c>
      <c r="BY8" s="73">
        <v>3784</v>
      </c>
      <c r="BZ8" s="71">
        <v>3363637.04</v>
      </c>
      <c r="CA8" s="72">
        <v>7253650.6399999997</v>
      </c>
      <c r="CB8" s="73">
        <v>6885549.9400000004</v>
      </c>
      <c r="CC8" s="71">
        <v>30</v>
      </c>
      <c r="CD8" s="72">
        <v>30</v>
      </c>
      <c r="CE8" s="73">
        <v>30</v>
      </c>
      <c r="CF8" s="71" t="s">
        <v>103</v>
      </c>
      <c r="CG8" s="71" t="s">
        <v>103</v>
      </c>
      <c r="CH8" s="333" t="s">
        <v>103</v>
      </c>
      <c r="CI8" s="71" t="s">
        <v>103</v>
      </c>
      <c r="CJ8" s="71" t="s">
        <v>103</v>
      </c>
      <c r="CK8" s="333" t="s">
        <v>103</v>
      </c>
      <c r="CL8" s="198">
        <v>48.6</v>
      </c>
      <c r="CM8" s="199">
        <v>83.5</v>
      </c>
      <c r="CN8" s="200">
        <v>85</v>
      </c>
      <c r="CO8" s="198">
        <v>63.8</v>
      </c>
      <c r="CP8" s="199">
        <v>83.5</v>
      </c>
      <c r="CQ8" s="200">
        <v>85</v>
      </c>
      <c r="CR8" s="125" t="s">
        <v>103</v>
      </c>
      <c r="CS8" s="126">
        <v>256.89999999999998</v>
      </c>
      <c r="CT8" s="127" t="s">
        <v>103</v>
      </c>
      <c r="CU8" s="125" t="s">
        <v>103</v>
      </c>
      <c r="CV8" s="126">
        <v>22.1</v>
      </c>
      <c r="CW8" s="127" t="s">
        <v>103</v>
      </c>
      <c r="CX8" s="354" t="s">
        <v>112</v>
      </c>
      <c r="CY8" s="71">
        <v>153</v>
      </c>
      <c r="CZ8" s="71">
        <v>58</v>
      </c>
      <c r="DA8" s="71">
        <v>151</v>
      </c>
      <c r="DB8" s="71">
        <v>48</v>
      </c>
      <c r="DC8" s="72">
        <v>129</v>
      </c>
      <c r="DD8" s="73">
        <v>40</v>
      </c>
      <c r="DE8" s="271">
        <v>132774492.23999999</v>
      </c>
      <c r="DF8" s="28">
        <v>148385019.55000001</v>
      </c>
      <c r="DG8" s="369">
        <v>148436616.19</v>
      </c>
      <c r="DH8" s="289">
        <v>2.6</v>
      </c>
      <c r="DI8" s="104">
        <v>120</v>
      </c>
      <c r="DJ8" s="104">
        <v>3</v>
      </c>
      <c r="DK8" s="104">
        <v>92</v>
      </c>
      <c r="DL8" s="104">
        <v>3</v>
      </c>
      <c r="DM8" s="389">
        <v>92</v>
      </c>
      <c r="DN8" s="289">
        <v>0</v>
      </c>
      <c r="DO8" s="389">
        <v>3</v>
      </c>
      <c r="DP8" s="271">
        <v>111155</v>
      </c>
      <c r="DQ8" s="369">
        <v>116760</v>
      </c>
      <c r="DR8" s="271">
        <v>87178932.700000003</v>
      </c>
      <c r="DS8" s="28">
        <v>68949123.849999994</v>
      </c>
      <c r="DT8" s="369">
        <v>91510287.950000003</v>
      </c>
      <c r="DU8" s="271">
        <v>49815612</v>
      </c>
      <c r="DV8" s="28">
        <v>69980151.840000004</v>
      </c>
      <c r="DW8" s="369">
        <v>64889209.430000007</v>
      </c>
      <c r="DX8" s="271">
        <v>357650</v>
      </c>
      <c r="DY8" s="28">
        <v>353938</v>
      </c>
      <c r="DZ8" s="369">
        <v>352313</v>
      </c>
      <c r="EA8" s="271">
        <v>167774</v>
      </c>
      <c r="EB8" s="28">
        <v>181111</v>
      </c>
      <c r="EC8" s="369">
        <v>182749</v>
      </c>
      <c r="ED8" s="271" t="s">
        <v>115</v>
      </c>
      <c r="EE8" s="28" t="s">
        <v>115</v>
      </c>
      <c r="EF8" s="369" t="s">
        <v>115</v>
      </c>
      <c r="EG8" s="501">
        <v>0.64673283936809733</v>
      </c>
      <c r="EH8" s="502">
        <v>0.60356616130508733</v>
      </c>
      <c r="EI8" s="503">
        <v>0.59505042391282748</v>
      </c>
      <c r="EJ8" s="574">
        <v>0</v>
      </c>
      <c r="EK8" s="575">
        <v>6.2560115097679454E-3</v>
      </c>
      <c r="EL8" s="576" t="s">
        <v>103</v>
      </c>
      <c r="EM8" s="574">
        <v>0.32916292251330614</v>
      </c>
      <c r="EN8" s="575">
        <v>0.3102383588881435</v>
      </c>
      <c r="EO8" s="576" t="s">
        <v>103</v>
      </c>
      <c r="EP8" s="574">
        <v>0.60478157185318315</v>
      </c>
      <c r="EQ8" s="575">
        <v>0.6835056296020886</v>
      </c>
      <c r="ER8" s="576" t="s">
        <v>103</v>
      </c>
      <c r="ES8" s="606">
        <v>5.3496699999999994E-2</v>
      </c>
      <c r="ET8" s="607">
        <v>3.7505000000000004E-2</v>
      </c>
      <c r="EU8" s="608">
        <v>3.1291099999999995E-2</v>
      </c>
      <c r="EV8" s="271">
        <v>2032.33322</v>
      </c>
      <c r="EW8" s="28">
        <v>2011.23991</v>
      </c>
      <c r="EX8" s="369">
        <v>2002.0059100000001</v>
      </c>
      <c r="EY8" s="309">
        <v>0.31931164164560433</v>
      </c>
      <c r="EZ8" s="30">
        <v>0.33849423136946338</v>
      </c>
      <c r="FA8" s="406">
        <v>0.34154733470139909</v>
      </c>
      <c r="FB8" s="272">
        <v>458.12945617223545</v>
      </c>
      <c r="FC8" s="93">
        <v>549.25438918680675</v>
      </c>
      <c r="FD8" s="409">
        <v>569.24950257299622</v>
      </c>
      <c r="FE8" s="289">
        <v>46</v>
      </c>
      <c r="FF8" s="104">
        <v>65</v>
      </c>
      <c r="FG8" s="389">
        <v>59</v>
      </c>
      <c r="FH8" s="198">
        <v>11.346781490283798</v>
      </c>
      <c r="FI8" s="199">
        <v>9.7584463945662794</v>
      </c>
      <c r="FJ8" s="200" t="s">
        <v>103</v>
      </c>
      <c r="FK8" s="198">
        <v>676</v>
      </c>
      <c r="FL8" s="199">
        <v>126</v>
      </c>
      <c r="FM8" s="200">
        <v>133</v>
      </c>
      <c r="FN8" s="317">
        <v>3074.32</v>
      </c>
      <c r="FO8" s="242">
        <v>3950.95</v>
      </c>
      <c r="FP8" s="416">
        <v>4185.1000000000004</v>
      </c>
      <c r="FQ8" s="324">
        <v>15</v>
      </c>
      <c r="FR8" s="26">
        <v>11</v>
      </c>
      <c r="FS8" s="27">
        <v>16</v>
      </c>
      <c r="FT8" s="71">
        <v>18312</v>
      </c>
      <c r="FU8" s="72">
        <v>26649</v>
      </c>
      <c r="FV8" s="200" t="s">
        <v>103</v>
      </c>
      <c r="FW8" s="71">
        <v>1237373</v>
      </c>
      <c r="FX8" s="72">
        <v>1255421</v>
      </c>
      <c r="FY8" s="200" t="s">
        <v>103</v>
      </c>
      <c r="FZ8" s="71">
        <v>1849.9463900000001</v>
      </c>
      <c r="GA8" s="72">
        <v>2009.4090100000001</v>
      </c>
      <c r="GB8" s="73">
        <v>2049.8559500000001</v>
      </c>
      <c r="GC8" s="73">
        <v>123179818.72886901</v>
      </c>
      <c r="GD8" s="333">
        <v>971507809.24817502</v>
      </c>
      <c r="GE8" s="333">
        <v>542848271.17666674</v>
      </c>
      <c r="GF8" s="333">
        <v>1252427.6040000001</v>
      </c>
      <c r="GG8" s="333">
        <v>0</v>
      </c>
      <c r="GH8" s="333">
        <v>0</v>
      </c>
      <c r="GI8" s="333">
        <v>11.450000000000001</v>
      </c>
      <c r="GJ8" s="333">
        <v>0</v>
      </c>
      <c r="GK8" s="333">
        <v>0.33333333333333381</v>
      </c>
      <c r="GL8" s="333">
        <v>0.33333333333333381</v>
      </c>
      <c r="GM8" s="333">
        <v>12</v>
      </c>
      <c r="GN8" s="333">
        <v>0</v>
      </c>
    </row>
    <row r="9" spans="1:196" s="25" customFormat="1" x14ac:dyDescent="0.25">
      <c r="A9" s="169" t="s">
        <v>107</v>
      </c>
      <c r="B9" s="26" t="s">
        <v>28</v>
      </c>
      <c r="C9" s="72">
        <v>8384980</v>
      </c>
      <c r="D9" s="71">
        <v>2419558</v>
      </c>
      <c r="E9" s="72">
        <v>9916104</v>
      </c>
      <c r="F9" s="116">
        <v>2333143</v>
      </c>
      <c r="G9" s="116">
        <v>10270483</v>
      </c>
      <c r="H9" s="73">
        <v>2404160</v>
      </c>
      <c r="I9" s="71">
        <v>42154844</v>
      </c>
      <c r="J9" s="72">
        <v>53845194</v>
      </c>
      <c r="K9" s="73">
        <v>54490983</v>
      </c>
      <c r="L9" s="432">
        <v>362.75</v>
      </c>
      <c r="M9" s="432">
        <v>43.4</v>
      </c>
      <c r="N9" s="252">
        <v>486</v>
      </c>
      <c r="O9" s="430">
        <v>49</v>
      </c>
      <c r="P9" s="430">
        <v>486</v>
      </c>
      <c r="Q9" s="431">
        <v>49</v>
      </c>
      <c r="R9" s="71">
        <v>88</v>
      </c>
      <c r="S9" s="71">
        <v>27</v>
      </c>
      <c r="T9" s="71">
        <v>116</v>
      </c>
      <c r="U9" s="71">
        <v>37</v>
      </c>
      <c r="V9" s="72">
        <v>120</v>
      </c>
      <c r="W9" s="73">
        <v>39</v>
      </c>
      <c r="X9" s="71">
        <v>8</v>
      </c>
      <c r="Y9" s="71" t="s">
        <v>103</v>
      </c>
      <c r="Z9" s="71">
        <v>5</v>
      </c>
      <c r="AA9" s="71" t="s">
        <v>103</v>
      </c>
      <c r="AB9" s="71">
        <v>4</v>
      </c>
      <c r="AC9" s="73" t="s">
        <v>103</v>
      </c>
      <c r="AD9" s="71">
        <v>40</v>
      </c>
      <c r="AE9" s="161">
        <v>0</v>
      </c>
      <c r="AF9" s="71">
        <v>86</v>
      </c>
      <c r="AG9" s="161">
        <v>17</v>
      </c>
      <c r="AH9" s="71">
        <v>91</v>
      </c>
      <c r="AI9" s="73">
        <v>17</v>
      </c>
      <c r="AJ9" s="71">
        <v>0</v>
      </c>
      <c r="AK9" s="71">
        <v>4</v>
      </c>
      <c r="AL9" s="333">
        <v>4</v>
      </c>
      <c r="AM9" s="71">
        <v>0</v>
      </c>
      <c r="AN9" s="71">
        <v>0</v>
      </c>
      <c r="AO9" s="333">
        <v>0</v>
      </c>
      <c r="AP9" s="429">
        <v>7.39</v>
      </c>
      <c r="AQ9" s="429">
        <v>22.97</v>
      </c>
      <c r="AR9" s="429">
        <v>10.73</v>
      </c>
      <c r="AS9" s="429">
        <v>17.88</v>
      </c>
      <c r="AT9" s="252">
        <v>11.4</v>
      </c>
      <c r="AU9" s="431">
        <v>17.25</v>
      </c>
      <c r="AV9" s="537" t="s">
        <v>103</v>
      </c>
      <c r="AW9" s="537" t="s">
        <v>103</v>
      </c>
      <c r="AX9" s="537">
        <v>5.0393999999999997</v>
      </c>
      <c r="AY9" s="537">
        <v>13.595599999999999</v>
      </c>
      <c r="AZ9" s="539">
        <v>5.2247000000000003</v>
      </c>
      <c r="BA9" s="540">
        <v>13.436400000000001</v>
      </c>
      <c r="BB9" s="71">
        <v>9145180</v>
      </c>
      <c r="BC9" s="71">
        <v>382875</v>
      </c>
      <c r="BD9" s="71">
        <v>119727</v>
      </c>
      <c r="BE9" s="333">
        <v>113796</v>
      </c>
      <c r="BF9" s="71">
        <v>8819692</v>
      </c>
      <c r="BG9" s="71">
        <v>334503</v>
      </c>
      <c r="BH9" s="71">
        <v>128146</v>
      </c>
      <c r="BI9" s="333">
        <v>108791</v>
      </c>
      <c r="BJ9" s="71">
        <v>9008913</v>
      </c>
      <c r="BK9" s="71">
        <v>295318</v>
      </c>
      <c r="BL9" s="72">
        <v>125869</v>
      </c>
      <c r="BM9" s="73">
        <v>106068</v>
      </c>
      <c r="BN9" s="71">
        <v>23638095.940000001</v>
      </c>
      <c r="BO9" s="71">
        <f>37627700-BN9-BP9</f>
        <v>1382452.959999999</v>
      </c>
      <c r="BP9" s="333">
        <v>12607151.1</v>
      </c>
      <c r="BQ9" s="71">
        <v>16544540</v>
      </c>
      <c r="BR9" s="71">
        <v>4214752</v>
      </c>
      <c r="BS9" s="333">
        <v>15742627</v>
      </c>
      <c r="BT9" s="71">
        <v>16585310</v>
      </c>
      <c r="BU9" s="72">
        <v>3740939</v>
      </c>
      <c r="BV9" s="73">
        <v>15438733</v>
      </c>
      <c r="BW9" s="71" t="s">
        <v>103</v>
      </c>
      <c r="BX9" s="72">
        <v>1328</v>
      </c>
      <c r="BY9" s="73">
        <v>1045</v>
      </c>
      <c r="BZ9" s="71">
        <v>3393744</v>
      </c>
      <c r="CA9" s="72">
        <v>5810548</v>
      </c>
      <c r="CB9" s="73">
        <v>5362732</v>
      </c>
      <c r="CC9" s="71">
        <v>24</v>
      </c>
      <c r="CD9" s="72">
        <v>24</v>
      </c>
      <c r="CE9" s="73">
        <v>24</v>
      </c>
      <c r="CF9" s="71">
        <v>0</v>
      </c>
      <c r="CG9" s="71">
        <v>0</v>
      </c>
      <c r="CH9" s="333">
        <v>0</v>
      </c>
      <c r="CI9" s="71">
        <v>0</v>
      </c>
      <c r="CJ9" s="71">
        <v>0</v>
      </c>
      <c r="CK9" s="333">
        <v>0</v>
      </c>
      <c r="CL9" s="198">
        <v>50</v>
      </c>
      <c r="CM9" s="199">
        <v>102</v>
      </c>
      <c r="CN9" s="200">
        <v>108</v>
      </c>
      <c r="CO9" s="198">
        <v>61</v>
      </c>
      <c r="CP9" s="199">
        <v>105</v>
      </c>
      <c r="CQ9" s="200">
        <v>110</v>
      </c>
      <c r="CR9" s="71" t="s">
        <v>103</v>
      </c>
      <c r="CS9" s="71" t="s">
        <v>103</v>
      </c>
      <c r="CT9" s="333" t="s">
        <v>103</v>
      </c>
      <c r="CU9" s="125">
        <v>1</v>
      </c>
      <c r="CV9" s="126">
        <v>1</v>
      </c>
      <c r="CW9" s="127">
        <v>1</v>
      </c>
      <c r="CX9" s="354" t="s">
        <v>111</v>
      </c>
      <c r="CY9" s="71">
        <v>97</v>
      </c>
      <c r="CZ9" s="71">
        <v>46</v>
      </c>
      <c r="DA9" s="71">
        <v>111</v>
      </c>
      <c r="DB9" s="71">
        <v>32</v>
      </c>
      <c r="DC9" s="72">
        <v>141</v>
      </c>
      <c r="DD9" s="73">
        <v>31</v>
      </c>
      <c r="DE9" s="272">
        <v>7886841</v>
      </c>
      <c r="DF9" s="28">
        <v>77681959</v>
      </c>
      <c r="DG9" s="369">
        <v>81456999</v>
      </c>
      <c r="DH9" s="289">
        <v>2.4</v>
      </c>
      <c r="DI9" s="104">
        <v>140</v>
      </c>
      <c r="DJ9" s="104">
        <v>2.8</v>
      </c>
      <c r="DK9" s="104">
        <v>100</v>
      </c>
      <c r="DL9" s="104">
        <v>2.8</v>
      </c>
      <c r="DM9" s="389">
        <v>88</v>
      </c>
      <c r="DN9" s="289">
        <v>2</v>
      </c>
      <c r="DO9" s="389">
        <v>1</v>
      </c>
      <c r="DP9" s="271">
        <v>100955</v>
      </c>
      <c r="DQ9" s="369">
        <v>95222</v>
      </c>
      <c r="DR9" s="271">
        <v>142501430.59999999</v>
      </c>
      <c r="DS9" s="28">
        <v>55305696.479999997</v>
      </c>
      <c r="DT9" s="369">
        <v>89304739.670000002</v>
      </c>
      <c r="DU9" s="271">
        <v>29581374.659999996</v>
      </c>
      <c r="DV9" s="28">
        <v>30844042.560000002</v>
      </c>
      <c r="DW9" s="369">
        <v>49524611.119999997</v>
      </c>
      <c r="DX9" s="271">
        <v>205718</v>
      </c>
      <c r="DY9" s="28">
        <v>202521</v>
      </c>
      <c r="DZ9" s="369">
        <v>202562</v>
      </c>
      <c r="EA9" s="271">
        <v>106639</v>
      </c>
      <c r="EB9" s="28">
        <v>115999</v>
      </c>
      <c r="EC9" s="369">
        <v>117118</v>
      </c>
      <c r="ED9" s="271" t="s">
        <v>115</v>
      </c>
      <c r="EE9" s="28" t="s">
        <v>115</v>
      </c>
      <c r="EF9" s="369" t="s">
        <v>115</v>
      </c>
      <c r="EG9" s="501">
        <v>0.66796780058137839</v>
      </c>
      <c r="EH9" s="502">
        <v>0.61421284706277379</v>
      </c>
      <c r="EI9" s="503">
        <v>0.60520729455672828</v>
      </c>
      <c r="EJ9" s="574">
        <v>7.6800685392570834E-3</v>
      </c>
      <c r="EK9" s="575">
        <v>7.7469035580089995E-3</v>
      </c>
      <c r="EL9" s="576" t="s">
        <v>103</v>
      </c>
      <c r="EM9" s="574">
        <v>0.30434183954470351</v>
      </c>
      <c r="EN9" s="575">
        <v>0.2582919701257132</v>
      </c>
      <c r="EO9" s="576" t="s">
        <v>103</v>
      </c>
      <c r="EP9" s="574">
        <v>0.68797809191603942</v>
      </c>
      <c r="EQ9" s="575">
        <v>0.73396112631627775</v>
      </c>
      <c r="ER9" s="576" t="s">
        <v>103</v>
      </c>
      <c r="ES9" s="606">
        <v>5.5693400000000004E-2</v>
      </c>
      <c r="ET9" s="607">
        <v>4.47701E-2</v>
      </c>
      <c r="EU9" s="608">
        <v>3.9268499999999998E-2</v>
      </c>
      <c r="EV9" s="271">
        <v>1777.72209</v>
      </c>
      <c r="EW9" s="28">
        <v>1750.0950600000001</v>
      </c>
      <c r="EX9" s="369">
        <v>1750.4493600000001</v>
      </c>
      <c r="EY9" s="309">
        <v>0.34140102510908993</v>
      </c>
      <c r="EZ9" s="30">
        <v>0.36418121311063667</v>
      </c>
      <c r="FA9" s="406">
        <v>0.3663601101101101</v>
      </c>
      <c r="FB9" s="272">
        <v>386.97634626041474</v>
      </c>
      <c r="FC9" s="93">
        <v>490.35408673668405</v>
      </c>
      <c r="FD9" s="409">
        <v>510.8904927873935</v>
      </c>
      <c r="FE9" s="289">
        <v>45</v>
      </c>
      <c r="FF9" s="104">
        <v>30</v>
      </c>
      <c r="FG9" s="389">
        <v>32</v>
      </c>
      <c r="FH9" s="198">
        <v>9.6961583332523169</v>
      </c>
      <c r="FI9" s="199">
        <v>9.5283847107213582</v>
      </c>
      <c r="FJ9" s="200" t="s">
        <v>103</v>
      </c>
      <c r="FK9" s="198">
        <v>170</v>
      </c>
      <c r="FL9" s="199">
        <v>104</v>
      </c>
      <c r="FM9" s="200">
        <v>49</v>
      </c>
      <c r="FN9" s="317">
        <v>3175.43</v>
      </c>
      <c r="FO9" s="242">
        <v>4170.83</v>
      </c>
      <c r="FP9" s="416">
        <v>4384.59</v>
      </c>
      <c r="FQ9" s="324">
        <v>11</v>
      </c>
      <c r="FR9" s="26">
        <v>12</v>
      </c>
      <c r="FS9" s="27">
        <v>5</v>
      </c>
      <c r="FT9" s="71">
        <v>20833</v>
      </c>
      <c r="FU9" s="72">
        <v>26875</v>
      </c>
      <c r="FV9" s="200" t="s">
        <v>103</v>
      </c>
      <c r="FW9" s="71">
        <v>586587</v>
      </c>
      <c r="FX9" s="72">
        <v>633086</v>
      </c>
      <c r="FY9" s="200" t="s">
        <v>103</v>
      </c>
      <c r="FZ9" s="71">
        <v>1664.90798</v>
      </c>
      <c r="GA9" s="72">
        <v>2100.1519400000002</v>
      </c>
      <c r="GB9" s="73">
        <v>2139.2913100000001</v>
      </c>
      <c r="GC9" s="73">
        <v>90855378.390458003</v>
      </c>
      <c r="GD9" s="333">
        <v>628321512.20760798</v>
      </c>
      <c r="GE9" s="333">
        <v>347587415.17000002</v>
      </c>
      <c r="GF9" s="333">
        <v>1252427.6040000001</v>
      </c>
      <c r="GG9" s="333">
        <v>3.7800000000000002</v>
      </c>
      <c r="GH9" s="333">
        <v>0</v>
      </c>
      <c r="GI9" s="333">
        <v>3.27</v>
      </c>
      <c r="GJ9" s="333">
        <v>0</v>
      </c>
      <c r="GK9" s="333">
        <v>2</v>
      </c>
      <c r="GL9" s="333">
        <v>1</v>
      </c>
      <c r="GM9" s="333">
        <v>17</v>
      </c>
      <c r="GN9" s="333">
        <v>18</v>
      </c>
    </row>
    <row r="10" spans="1:196" s="17" customFormat="1" x14ac:dyDescent="0.25">
      <c r="A10" s="170" t="s">
        <v>107</v>
      </c>
      <c r="B10" s="18" t="s">
        <v>54</v>
      </c>
      <c r="C10" s="67">
        <f>SUM(C11:C13)</f>
        <v>31661075</v>
      </c>
      <c r="D10" s="66">
        <f t="shared" ref="D10:H10" si="24">SUM(D11:D13)</f>
        <v>17787908</v>
      </c>
      <c r="E10" s="67">
        <f t="shared" si="24"/>
        <v>31498131</v>
      </c>
      <c r="F10" s="114">
        <f t="shared" si="24"/>
        <v>19386636</v>
      </c>
      <c r="G10" s="114">
        <f t="shared" si="24"/>
        <v>31866964</v>
      </c>
      <c r="H10" s="74">
        <f t="shared" si="24"/>
        <v>19341954</v>
      </c>
      <c r="I10" s="66"/>
      <c r="J10" s="67"/>
      <c r="K10" s="74"/>
      <c r="L10" s="424">
        <f>SUM(L11:L13)</f>
        <v>1764.7</v>
      </c>
      <c r="M10" s="424">
        <f t="shared" ref="M10:AO10" si="25">SUM(M11:M13)</f>
        <v>265.89999999999998</v>
      </c>
      <c r="N10" s="250">
        <f t="shared" si="25"/>
        <v>2054.33</v>
      </c>
      <c r="O10" s="425">
        <f t="shared" si="25"/>
        <v>334.3</v>
      </c>
      <c r="P10" s="425">
        <f t="shared" si="25"/>
        <v>2071.29</v>
      </c>
      <c r="Q10" s="426">
        <f t="shared" si="25"/>
        <v>337.8</v>
      </c>
      <c r="R10" s="66">
        <f>SUM(R11:R13)</f>
        <v>489</v>
      </c>
      <c r="S10" s="66">
        <f t="shared" si="25"/>
        <v>178</v>
      </c>
      <c r="T10" s="67">
        <f t="shared" si="25"/>
        <v>463</v>
      </c>
      <c r="U10" s="114">
        <f t="shared" si="25"/>
        <v>202</v>
      </c>
      <c r="V10" s="114">
        <f t="shared" si="25"/>
        <v>494</v>
      </c>
      <c r="W10" s="74">
        <f t="shared" si="25"/>
        <v>202</v>
      </c>
      <c r="X10" s="66">
        <f t="shared" si="25"/>
        <v>20</v>
      </c>
      <c r="Y10" s="66">
        <f t="shared" si="25"/>
        <v>45</v>
      </c>
      <c r="Z10" s="66">
        <f t="shared" si="25"/>
        <v>0</v>
      </c>
      <c r="AA10" s="66">
        <f t="shared" si="25"/>
        <v>62</v>
      </c>
      <c r="AB10" s="66">
        <f t="shared" si="25"/>
        <v>0</v>
      </c>
      <c r="AC10" s="74">
        <f t="shared" si="25"/>
        <v>63</v>
      </c>
      <c r="AD10" s="66">
        <f t="shared" si="25"/>
        <v>466</v>
      </c>
      <c r="AE10" s="66">
        <f t="shared" si="25"/>
        <v>62</v>
      </c>
      <c r="AF10" s="66">
        <f t="shared" si="25"/>
        <v>476</v>
      </c>
      <c r="AG10" s="66">
        <f t="shared" si="25"/>
        <v>199</v>
      </c>
      <c r="AH10" s="66">
        <f t="shared" si="25"/>
        <v>489</v>
      </c>
      <c r="AI10" s="74">
        <f t="shared" si="25"/>
        <v>201</v>
      </c>
      <c r="AJ10" s="66">
        <f t="shared" si="25"/>
        <v>10</v>
      </c>
      <c r="AK10" s="66">
        <f t="shared" si="25"/>
        <v>31</v>
      </c>
      <c r="AL10" s="263">
        <f t="shared" si="25"/>
        <v>31</v>
      </c>
      <c r="AM10" s="66">
        <f t="shared" si="25"/>
        <v>0</v>
      </c>
      <c r="AN10" s="66">
        <f t="shared" si="25"/>
        <v>0</v>
      </c>
      <c r="AO10" s="74">
        <f t="shared" si="25"/>
        <v>0</v>
      </c>
      <c r="AP10" s="424"/>
      <c r="AQ10" s="424"/>
      <c r="AR10" s="424"/>
      <c r="AS10" s="424"/>
      <c r="AT10" s="250"/>
      <c r="AU10" s="426"/>
      <c r="AV10" s="163"/>
      <c r="AW10" s="163"/>
      <c r="AX10" s="163"/>
      <c r="AY10" s="163"/>
      <c r="AZ10" s="533"/>
      <c r="BA10" s="534"/>
      <c r="BB10" s="66">
        <f t="shared" ref="BB10:CB10" si="26">SUM(BB11:BB13)</f>
        <v>44938870</v>
      </c>
      <c r="BC10" s="66">
        <f t="shared" si="26"/>
        <v>1058178</v>
      </c>
      <c r="BD10" s="66">
        <f t="shared" si="26"/>
        <v>555739</v>
      </c>
      <c r="BE10" s="263">
        <f t="shared" si="26"/>
        <v>520502</v>
      </c>
      <c r="BF10" s="66">
        <f t="shared" si="26"/>
        <v>30598665</v>
      </c>
      <c r="BG10" s="66">
        <f t="shared" si="26"/>
        <v>553354</v>
      </c>
      <c r="BH10" s="66">
        <f t="shared" si="26"/>
        <v>711649</v>
      </c>
      <c r="BI10" s="263">
        <f t="shared" si="26"/>
        <v>655177</v>
      </c>
      <c r="BJ10" s="66">
        <f t="shared" si="26"/>
        <v>28675998</v>
      </c>
      <c r="BK10" s="66">
        <f t="shared" si="26"/>
        <v>494240</v>
      </c>
      <c r="BL10" s="67">
        <f t="shared" si="26"/>
        <v>717161</v>
      </c>
      <c r="BM10" s="74">
        <f t="shared" si="26"/>
        <v>652200</v>
      </c>
      <c r="BN10" s="66">
        <f t="shared" si="26"/>
        <v>84400000</v>
      </c>
      <c r="BO10" s="66">
        <f t="shared" si="26"/>
        <v>6071386</v>
      </c>
      <c r="BP10" s="263">
        <f t="shared" si="26"/>
        <v>60575743</v>
      </c>
      <c r="BQ10" s="66">
        <f t="shared" si="26"/>
        <v>77644419.109999999</v>
      </c>
      <c r="BR10" s="66">
        <f t="shared" si="26"/>
        <v>4452104</v>
      </c>
      <c r="BS10" s="263">
        <f t="shared" si="26"/>
        <v>87047576.219999999</v>
      </c>
      <c r="BT10" s="66">
        <f t="shared" si="26"/>
        <v>74676320.260000005</v>
      </c>
      <c r="BU10" s="67">
        <f t="shared" si="26"/>
        <v>4179803</v>
      </c>
      <c r="BV10" s="74">
        <f t="shared" si="26"/>
        <v>88696899.590000004</v>
      </c>
      <c r="BW10" s="66">
        <f t="shared" si="26"/>
        <v>2566</v>
      </c>
      <c r="BX10" s="67">
        <f t="shared" si="26"/>
        <v>8094</v>
      </c>
      <c r="BY10" s="74">
        <f t="shared" si="26"/>
        <v>10362</v>
      </c>
      <c r="BZ10" s="66">
        <f t="shared" si="26"/>
        <v>6946621.3200000003</v>
      </c>
      <c r="CA10" s="67">
        <f t="shared" si="26"/>
        <v>17736899.73</v>
      </c>
      <c r="CB10" s="74">
        <f t="shared" si="26"/>
        <v>21175076.390000001</v>
      </c>
      <c r="CC10" s="66"/>
      <c r="CD10" s="67"/>
      <c r="CE10" s="74"/>
      <c r="CF10" s="66">
        <f t="shared" ref="CF10:CH10" si="27">SUM(CF11:CF13)</f>
        <v>100</v>
      </c>
      <c r="CG10" s="67">
        <f t="shared" si="27"/>
        <v>703</v>
      </c>
      <c r="CH10" s="74">
        <f t="shared" si="27"/>
        <v>703</v>
      </c>
      <c r="CI10" s="66">
        <f t="shared" ref="CI10:CW10" si="28">SUM(CI11:CI13)</f>
        <v>0</v>
      </c>
      <c r="CJ10" s="67">
        <f t="shared" si="28"/>
        <v>0</v>
      </c>
      <c r="CK10" s="74">
        <f t="shared" si="28"/>
        <v>0</v>
      </c>
      <c r="CL10" s="66">
        <f t="shared" si="28"/>
        <v>118.3</v>
      </c>
      <c r="CM10" s="67">
        <f t="shared" si="28"/>
        <v>221.04</v>
      </c>
      <c r="CN10" s="74">
        <f t="shared" si="28"/>
        <v>246.04</v>
      </c>
      <c r="CO10" s="66"/>
      <c r="CP10" s="67"/>
      <c r="CQ10" s="74"/>
      <c r="CR10" s="66">
        <f t="shared" si="28"/>
        <v>109</v>
      </c>
      <c r="CS10" s="67">
        <f t="shared" si="28"/>
        <v>765</v>
      </c>
      <c r="CT10" s="74">
        <f t="shared" si="28"/>
        <v>809</v>
      </c>
      <c r="CU10" s="66">
        <f t="shared" si="28"/>
        <v>27</v>
      </c>
      <c r="CV10" s="67">
        <f t="shared" si="28"/>
        <v>34</v>
      </c>
      <c r="CW10" s="74">
        <f t="shared" si="28"/>
        <v>39</v>
      </c>
      <c r="CX10" s="352"/>
      <c r="CY10" s="66">
        <v>169</v>
      </c>
      <c r="CZ10" s="66">
        <v>87</v>
      </c>
      <c r="DA10" s="66">
        <v>212</v>
      </c>
      <c r="DB10" s="66">
        <v>72</v>
      </c>
      <c r="DC10" s="67">
        <v>273</v>
      </c>
      <c r="DD10" s="74">
        <v>74</v>
      </c>
      <c r="DE10" s="265">
        <v>326806906</v>
      </c>
      <c r="DF10" s="20">
        <v>408545141.88999999</v>
      </c>
      <c r="DG10" s="367">
        <v>423735440.76999998</v>
      </c>
      <c r="DH10" s="287"/>
      <c r="DI10" s="235"/>
      <c r="DJ10" s="235"/>
      <c r="DK10" s="235"/>
      <c r="DL10" s="235"/>
      <c r="DM10" s="387"/>
      <c r="DN10" s="681">
        <v>22</v>
      </c>
      <c r="DO10" s="682"/>
      <c r="DP10" s="265">
        <v>121183</v>
      </c>
      <c r="DQ10" s="367">
        <v>142792</v>
      </c>
      <c r="DR10" s="265">
        <v>291498713.62</v>
      </c>
      <c r="DS10" s="20">
        <v>311394084.05000001</v>
      </c>
      <c r="DT10" s="367">
        <v>255427518.47</v>
      </c>
      <c r="DU10" s="265">
        <v>178997377.87</v>
      </c>
      <c r="DV10" s="20">
        <v>144035896.29000002</v>
      </c>
      <c r="DW10" s="367">
        <v>193365136.07000002</v>
      </c>
      <c r="DX10" s="265">
        <v>742910</v>
      </c>
      <c r="DY10" s="20">
        <v>747594</v>
      </c>
      <c r="DZ10" s="367">
        <v>747093</v>
      </c>
      <c r="EA10" s="265">
        <v>481877</v>
      </c>
      <c r="EB10" s="20">
        <v>537780</v>
      </c>
      <c r="EC10" s="367">
        <v>545554</v>
      </c>
      <c r="ED10" s="265"/>
      <c r="EE10" s="20"/>
      <c r="EF10" s="367"/>
      <c r="EG10" s="495"/>
      <c r="EH10" s="496"/>
      <c r="EI10" s="497"/>
      <c r="EJ10" s="568"/>
      <c r="EK10" s="569"/>
      <c r="EL10" s="570"/>
      <c r="EM10" s="568"/>
      <c r="EN10" s="569"/>
      <c r="EO10" s="570"/>
      <c r="EP10" s="568"/>
      <c r="EQ10" s="569"/>
      <c r="ER10" s="570"/>
      <c r="ES10" s="600"/>
      <c r="ET10" s="601"/>
      <c r="EU10" s="602"/>
      <c r="EV10" s="265"/>
      <c r="EW10" s="20"/>
      <c r="EX10" s="367"/>
      <c r="EY10" s="307"/>
      <c r="EZ10" s="31"/>
      <c r="FA10" s="404"/>
      <c r="FB10" s="265"/>
      <c r="FC10" s="20"/>
      <c r="FD10" s="367"/>
      <c r="FE10" s="287"/>
      <c r="FF10" s="102"/>
      <c r="FG10" s="387"/>
      <c r="FH10" s="201"/>
      <c r="FI10" s="202"/>
      <c r="FJ10" s="203"/>
      <c r="FK10" s="201"/>
      <c r="FL10" s="202"/>
      <c r="FM10" s="203"/>
      <c r="FN10" s="315"/>
      <c r="FO10" s="240"/>
      <c r="FP10" s="414"/>
      <c r="FQ10" s="297"/>
      <c r="FR10" s="18"/>
      <c r="FS10" s="19"/>
      <c r="FT10" s="66"/>
      <c r="FU10" s="67"/>
      <c r="FV10" s="203"/>
      <c r="FW10" s="66"/>
      <c r="FX10" s="67"/>
      <c r="FY10" s="203"/>
      <c r="FZ10" s="66"/>
      <c r="GA10" s="67"/>
      <c r="GB10" s="74"/>
      <c r="GC10" s="74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</row>
    <row r="11" spans="1:196" s="21" customFormat="1" x14ac:dyDescent="0.25">
      <c r="A11" s="171" t="s">
        <v>107</v>
      </c>
      <c r="B11" s="22" t="s">
        <v>16</v>
      </c>
      <c r="C11" s="76">
        <v>17021075</v>
      </c>
      <c r="D11" s="75">
        <v>12809608</v>
      </c>
      <c r="E11" s="76">
        <v>17176131</v>
      </c>
      <c r="F11" s="117">
        <v>14404636</v>
      </c>
      <c r="G11" s="117">
        <v>17369964</v>
      </c>
      <c r="H11" s="77">
        <v>14192954</v>
      </c>
      <c r="I11" s="75">
        <v>147803900</v>
      </c>
      <c r="J11" s="76">
        <v>175416269</v>
      </c>
      <c r="K11" s="77">
        <v>175617772</v>
      </c>
      <c r="L11" s="433">
        <v>757.7</v>
      </c>
      <c r="M11" s="433">
        <v>113.9</v>
      </c>
      <c r="N11" s="253">
        <v>1011.33</v>
      </c>
      <c r="O11" s="434">
        <v>158.30000000000001</v>
      </c>
      <c r="P11" s="434">
        <v>1060.29</v>
      </c>
      <c r="Q11" s="435">
        <v>161.80000000000001</v>
      </c>
      <c r="R11" s="180">
        <v>224</v>
      </c>
      <c r="S11" s="180">
        <v>95</v>
      </c>
      <c r="T11" s="75">
        <v>230</v>
      </c>
      <c r="U11" s="75">
        <v>109</v>
      </c>
      <c r="V11" s="76">
        <v>232</v>
      </c>
      <c r="W11" s="77">
        <v>109</v>
      </c>
      <c r="X11" s="75" t="s">
        <v>103</v>
      </c>
      <c r="Y11" s="75">
        <v>7</v>
      </c>
      <c r="Z11" s="75" t="s">
        <v>103</v>
      </c>
      <c r="AA11" s="75">
        <v>62</v>
      </c>
      <c r="AB11" s="75" t="s">
        <v>103</v>
      </c>
      <c r="AC11" s="334">
        <v>63</v>
      </c>
      <c r="AD11" s="75">
        <v>221</v>
      </c>
      <c r="AE11" s="75">
        <v>17</v>
      </c>
      <c r="AF11" s="75">
        <v>243</v>
      </c>
      <c r="AG11" s="75">
        <v>109</v>
      </c>
      <c r="AH11" s="75">
        <v>227</v>
      </c>
      <c r="AI11" s="77">
        <v>111</v>
      </c>
      <c r="AJ11" s="75">
        <v>0</v>
      </c>
      <c r="AK11" s="75">
        <v>0</v>
      </c>
      <c r="AL11" s="334">
        <v>0</v>
      </c>
      <c r="AM11" s="75">
        <v>0</v>
      </c>
      <c r="AN11" s="75">
        <v>0</v>
      </c>
      <c r="AO11" s="334">
        <v>0</v>
      </c>
      <c r="AP11" s="433">
        <v>7.8</v>
      </c>
      <c r="AQ11" s="433">
        <v>25.6</v>
      </c>
      <c r="AR11" s="433">
        <v>11.85</v>
      </c>
      <c r="AS11" s="433">
        <v>25.16</v>
      </c>
      <c r="AT11" s="253">
        <v>12</v>
      </c>
      <c r="AU11" s="435">
        <v>26.29</v>
      </c>
      <c r="AV11" s="541">
        <v>6.42</v>
      </c>
      <c r="AW11" s="541">
        <v>4.78</v>
      </c>
      <c r="AX11" s="541">
        <v>7.28</v>
      </c>
      <c r="AY11" s="541">
        <v>8.23</v>
      </c>
      <c r="AZ11" s="542">
        <v>7.74</v>
      </c>
      <c r="BA11" s="543">
        <v>8.33</v>
      </c>
      <c r="BB11" s="75">
        <v>33191370</v>
      </c>
      <c r="BC11" s="75">
        <v>1058178</v>
      </c>
      <c r="BD11" s="75">
        <v>308089</v>
      </c>
      <c r="BE11" s="334">
        <v>247911</v>
      </c>
      <c r="BF11" s="75">
        <v>23011834</v>
      </c>
      <c r="BG11" s="75">
        <v>553354</v>
      </c>
      <c r="BH11" s="75">
        <v>443990</v>
      </c>
      <c r="BI11" s="334">
        <v>407302</v>
      </c>
      <c r="BJ11" s="75">
        <v>21899353</v>
      </c>
      <c r="BK11" s="75">
        <v>494240</v>
      </c>
      <c r="BL11" s="76">
        <v>456328</v>
      </c>
      <c r="BM11" s="77">
        <v>406451</v>
      </c>
      <c r="BN11" s="75">
        <v>54228010</v>
      </c>
      <c r="BO11" s="75">
        <v>6071386</v>
      </c>
      <c r="BP11" s="334">
        <v>33907512</v>
      </c>
      <c r="BQ11" s="75">
        <v>50333808</v>
      </c>
      <c r="BR11" s="75">
        <v>4452104</v>
      </c>
      <c r="BS11" s="334">
        <v>54067479</v>
      </c>
      <c r="BT11" s="75">
        <v>49871171</v>
      </c>
      <c r="BU11" s="76">
        <v>4179803</v>
      </c>
      <c r="BV11" s="77">
        <v>55486457</v>
      </c>
      <c r="BW11" s="75">
        <v>1440</v>
      </c>
      <c r="BX11" s="76">
        <v>3540</v>
      </c>
      <c r="BY11" s="77">
        <v>5358</v>
      </c>
      <c r="BZ11" s="75">
        <v>4112158</v>
      </c>
      <c r="CA11" s="76">
        <v>6523383</v>
      </c>
      <c r="CB11" s="77">
        <v>9316601</v>
      </c>
      <c r="CC11" s="75">
        <v>160</v>
      </c>
      <c r="CD11" s="76">
        <v>500</v>
      </c>
      <c r="CE11" s="77">
        <v>500</v>
      </c>
      <c r="CF11" s="75" t="s">
        <v>103</v>
      </c>
      <c r="CG11" s="76">
        <v>498</v>
      </c>
      <c r="CH11" s="77">
        <v>498</v>
      </c>
      <c r="CI11" s="75">
        <v>0</v>
      </c>
      <c r="CJ11" s="75">
        <v>0</v>
      </c>
      <c r="CK11" s="334">
        <v>0</v>
      </c>
      <c r="CL11" s="204">
        <v>80</v>
      </c>
      <c r="CM11" s="205">
        <v>143</v>
      </c>
      <c r="CN11" s="206">
        <v>167</v>
      </c>
      <c r="CO11" s="204">
        <v>90</v>
      </c>
      <c r="CP11" s="205">
        <v>173.5</v>
      </c>
      <c r="CQ11" s="206">
        <v>174.5</v>
      </c>
      <c r="CR11" s="125">
        <v>53</v>
      </c>
      <c r="CS11" s="126">
        <v>473</v>
      </c>
      <c r="CT11" s="127">
        <v>498</v>
      </c>
      <c r="CU11" s="125">
        <v>24</v>
      </c>
      <c r="CV11" s="126">
        <v>31</v>
      </c>
      <c r="CW11" s="127">
        <v>36</v>
      </c>
      <c r="CX11" s="355" t="s">
        <v>105</v>
      </c>
      <c r="CY11" s="75">
        <v>89</v>
      </c>
      <c r="CZ11" s="75">
        <v>75</v>
      </c>
      <c r="DA11" s="75">
        <v>108</v>
      </c>
      <c r="DB11" s="75">
        <v>62</v>
      </c>
      <c r="DC11" s="76">
        <v>165</v>
      </c>
      <c r="DD11" s="77">
        <v>62</v>
      </c>
      <c r="DE11" s="273">
        <v>171100095</v>
      </c>
      <c r="DF11" s="55">
        <v>248447161</v>
      </c>
      <c r="DG11" s="370">
        <v>252858128</v>
      </c>
      <c r="DH11" s="290">
        <v>2.5</v>
      </c>
      <c r="DI11" s="105">
        <v>90</v>
      </c>
      <c r="DJ11" s="105">
        <v>3.2</v>
      </c>
      <c r="DK11" s="105">
        <v>94</v>
      </c>
      <c r="DL11" s="105">
        <v>3.2</v>
      </c>
      <c r="DM11" s="390">
        <v>94</v>
      </c>
      <c r="DN11" s="290">
        <v>0</v>
      </c>
      <c r="DO11" s="390">
        <v>13</v>
      </c>
      <c r="DP11" s="274">
        <v>58804.403356250972</v>
      </c>
      <c r="DQ11" s="371">
        <v>73882.491384234687</v>
      </c>
      <c r="DR11" s="274">
        <v>160268086.66</v>
      </c>
      <c r="DS11" s="24">
        <v>257157675.74000001</v>
      </c>
      <c r="DT11" s="371">
        <v>176023495.63</v>
      </c>
      <c r="DU11" s="298"/>
      <c r="DV11" s="51"/>
      <c r="DW11" s="396"/>
      <c r="DX11" s="274">
        <v>456591</v>
      </c>
      <c r="DY11" s="24">
        <v>463754</v>
      </c>
      <c r="DZ11" s="371">
        <v>464254</v>
      </c>
      <c r="EA11" s="298"/>
      <c r="EB11" s="51"/>
      <c r="EC11" s="396"/>
      <c r="ED11" s="298" t="s">
        <v>115</v>
      </c>
      <c r="EE11" s="51" t="s">
        <v>115</v>
      </c>
      <c r="EF11" s="396" t="s">
        <v>115</v>
      </c>
      <c r="EG11" s="504">
        <v>0.6481511900146959</v>
      </c>
      <c r="EH11" s="505">
        <v>0.60055762322265682</v>
      </c>
      <c r="EI11" s="506">
        <v>0.59174288212917925</v>
      </c>
      <c r="EJ11" s="577">
        <v>0</v>
      </c>
      <c r="EK11" s="578">
        <v>7.543238923112843E-3</v>
      </c>
      <c r="EL11" s="579" t="s">
        <v>103</v>
      </c>
      <c r="EM11" s="577">
        <v>0.25833847621184919</v>
      </c>
      <c r="EN11" s="578">
        <v>0.20442776151391609</v>
      </c>
      <c r="EO11" s="579" t="s">
        <v>103</v>
      </c>
      <c r="EP11" s="577">
        <v>0.67593553635547576</v>
      </c>
      <c r="EQ11" s="578">
        <v>0.78802899956297112</v>
      </c>
      <c r="ER11" s="579" t="s">
        <v>103</v>
      </c>
      <c r="ES11" s="609">
        <v>3.2141700000000002E-2</v>
      </c>
      <c r="ET11" s="610">
        <v>2.8673899999999999E-2</v>
      </c>
      <c r="EU11" s="611">
        <v>2.4777999999999998E-2</v>
      </c>
      <c r="EV11" s="274">
        <v>1744.84485</v>
      </c>
      <c r="EW11" s="24">
        <v>1770.3237099999999</v>
      </c>
      <c r="EX11" s="371">
        <v>1772.2324000000001</v>
      </c>
      <c r="EY11" s="530">
        <v>0.39343738952160662</v>
      </c>
      <c r="EZ11" s="531">
        <v>0.41838406564937519</v>
      </c>
      <c r="FA11" s="532">
        <v>0.42204406926252874</v>
      </c>
      <c r="FB11" s="274">
        <v>465.71001180487571</v>
      </c>
      <c r="FC11" s="24">
        <v>572.08778792204487</v>
      </c>
      <c r="FD11" s="371">
        <v>593.24852343760097</v>
      </c>
      <c r="FE11" s="290">
        <v>40</v>
      </c>
      <c r="FF11" s="105">
        <v>23</v>
      </c>
      <c r="FG11" s="390">
        <v>22</v>
      </c>
      <c r="FH11" s="204">
        <v>13.71436602999183</v>
      </c>
      <c r="FI11" s="205">
        <v>13.547861581786895</v>
      </c>
      <c r="FJ11" s="206" t="s">
        <v>103</v>
      </c>
      <c r="FK11" s="204">
        <v>656</v>
      </c>
      <c r="FL11" s="205">
        <v>260</v>
      </c>
      <c r="FM11" s="206">
        <v>176</v>
      </c>
      <c r="FN11" s="318">
        <v>4053.17</v>
      </c>
      <c r="FO11" s="243">
        <v>5118.59</v>
      </c>
      <c r="FP11" s="417">
        <v>5312.48</v>
      </c>
      <c r="FQ11" s="295">
        <v>33</v>
      </c>
      <c r="FR11" s="22">
        <v>12</v>
      </c>
      <c r="FS11" s="23">
        <v>13</v>
      </c>
      <c r="FT11" s="75">
        <v>53272</v>
      </c>
      <c r="FU11" s="76">
        <v>68935</v>
      </c>
      <c r="FV11" s="206" t="s">
        <v>103</v>
      </c>
      <c r="FW11" s="75">
        <v>7036502</v>
      </c>
      <c r="FX11" s="76">
        <v>3783821</v>
      </c>
      <c r="FY11" s="206" t="s">
        <v>103</v>
      </c>
      <c r="FZ11" s="75">
        <v>2104.5144300000002</v>
      </c>
      <c r="GA11" s="76">
        <v>2707.3257400000002</v>
      </c>
      <c r="GB11" s="77">
        <v>2824.4133099999999</v>
      </c>
      <c r="GC11" s="77">
        <v>104252295.333803</v>
      </c>
      <c r="GD11" s="334">
        <v>1155935286.24981</v>
      </c>
      <c r="GE11" s="334">
        <v>1178913778.3066664</v>
      </c>
      <c r="GF11" s="334">
        <v>271379451</v>
      </c>
      <c r="GG11" s="334">
        <v>28.513333333333335</v>
      </c>
      <c r="GH11" s="334">
        <v>0</v>
      </c>
      <c r="GI11" s="334">
        <v>8.1266666666666669</v>
      </c>
      <c r="GJ11" s="334">
        <v>0</v>
      </c>
      <c r="GK11" s="334">
        <v>9.6666666666666661</v>
      </c>
      <c r="GL11" s="334">
        <v>6</v>
      </c>
      <c r="GM11" s="334">
        <v>43.5</v>
      </c>
      <c r="GN11" s="334">
        <v>7.3333333333333339</v>
      </c>
    </row>
    <row r="12" spans="1:196" s="21" customFormat="1" x14ac:dyDescent="0.25">
      <c r="A12" s="171" t="s">
        <v>107</v>
      </c>
      <c r="B12" s="22" t="s">
        <v>17</v>
      </c>
      <c r="C12" s="76">
        <v>14640000</v>
      </c>
      <c r="D12" s="75">
        <v>4978300</v>
      </c>
      <c r="E12" s="76">
        <v>14322000</v>
      </c>
      <c r="F12" s="117">
        <v>4982000</v>
      </c>
      <c r="G12" s="117">
        <v>14497000</v>
      </c>
      <c r="H12" s="77">
        <v>5149000</v>
      </c>
      <c r="I12" s="75">
        <v>99200000</v>
      </c>
      <c r="J12" s="76">
        <v>87900000</v>
      </c>
      <c r="K12" s="77">
        <v>88550000</v>
      </c>
      <c r="L12" s="433">
        <v>1007</v>
      </c>
      <c r="M12" s="433">
        <v>152</v>
      </c>
      <c r="N12" s="253">
        <v>1043</v>
      </c>
      <c r="O12" s="434">
        <v>176</v>
      </c>
      <c r="P12" s="434">
        <v>1011</v>
      </c>
      <c r="Q12" s="435">
        <v>176</v>
      </c>
      <c r="R12" s="75">
        <v>265</v>
      </c>
      <c r="S12" s="75">
        <v>83</v>
      </c>
      <c r="T12" s="75">
        <v>233</v>
      </c>
      <c r="U12" s="75">
        <v>93</v>
      </c>
      <c r="V12" s="76">
        <v>262</v>
      </c>
      <c r="W12" s="77">
        <v>93</v>
      </c>
      <c r="X12" s="75">
        <v>20</v>
      </c>
      <c r="Y12" s="75">
        <v>38</v>
      </c>
      <c r="Z12" s="75">
        <v>0</v>
      </c>
      <c r="AA12" s="75">
        <v>0</v>
      </c>
      <c r="AB12" s="75">
        <v>0</v>
      </c>
      <c r="AC12" s="334">
        <v>0</v>
      </c>
      <c r="AD12" s="75">
        <v>245</v>
      </c>
      <c r="AE12" s="75">
        <v>45</v>
      </c>
      <c r="AF12" s="75">
        <v>233</v>
      </c>
      <c r="AG12" s="75">
        <v>90</v>
      </c>
      <c r="AH12" s="75">
        <v>262</v>
      </c>
      <c r="AI12" s="77">
        <v>90</v>
      </c>
      <c r="AJ12" s="75">
        <v>10</v>
      </c>
      <c r="AK12" s="75">
        <v>31</v>
      </c>
      <c r="AL12" s="334">
        <v>31</v>
      </c>
      <c r="AM12" s="75">
        <v>0</v>
      </c>
      <c r="AN12" s="75">
        <v>0</v>
      </c>
      <c r="AO12" s="77">
        <v>0</v>
      </c>
      <c r="AP12" s="484">
        <v>11</v>
      </c>
      <c r="AQ12" s="484">
        <v>12</v>
      </c>
      <c r="AR12" s="433">
        <v>14.5</v>
      </c>
      <c r="AS12" s="433">
        <v>12.5</v>
      </c>
      <c r="AT12" s="253">
        <v>13.5</v>
      </c>
      <c r="AU12" s="435">
        <v>13.5</v>
      </c>
      <c r="AV12" s="541">
        <v>6.27</v>
      </c>
      <c r="AW12" s="541">
        <v>8.26</v>
      </c>
      <c r="AX12" s="541">
        <v>6.9</v>
      </c>
      <c r="AY12" s="541">
        <v>8.7799999999999994</v>
      </c>
      <c r="AZ12" s="542">
        <v>6.79</v>
      </c>
      <c r="BA12" s="543">
        <v>8.7799999999999994</v>
      </c>
      <c r="BB12" s="75">
        <v>11747500</v>
      </c>
      <c r="BC12" s="75">
        <v>0</v>
      </c>
      <c r="BD12" s="75">
        <v>247650</v>
      </c>
      <c r="BE12" s="334">
        <v>272591</v>
      </c>
      <c r="BF12" s="75">
        <v>7586831</v>
      </c>
      <c r="BG12" s="75">
        <v>0</v>
      </c>
      <c r="BH12" s="75">
        <v>267659</v>
      </c>
      <c r="BI12" s="334">
        <v>247875</v>
      </c>
      <c r="BJ12" s="75">
        <v>6776645</v>
      </c>
      <c r="BK12" s="75">
        <v>0</v>
      </c>
      <c r="BL12" s="76">
        <v>260833</v>
      </c>
      <c r="BM12" s="77">
        <v>245749</v>
      </c>
      <c r="BN12" s="75">
        <v>30171990</v>
      </c>
      <c r="BO12" s="75">
        <v>0</v>
      </c>
      <c r="BP12" s="334">
        <v>26668231</v>
      </c>
      <c r="BQ12" s="75">
        <v>27310611.109999999</v>
      </c>
      <c r="BR12" s="75">
        <v>0</v>
      </c>
      <c r="BS12" s="334">
        <v>32980097.219999999</v>
      </c>
      <c r="BT12" s="75">
        <v>24805149.260000002</v>
      </c>
      <c r="BU12" s="76">
        <v>0</v>
      </c>
      <c r="BV12" s="77">
        <v>33210442.59</v>
      </c>
      <c r="BW12" s="75" t="s">
        <v>103</v>
      </c>
      <c r="BX12" s="76">
        <v>2634</v>
      </c>
      <c r="BY12" s="77">
        <v>2881</v>
      </c>
      <c r="BZ12" s="75">
        <v>2834463.32</v>
      </c>
      <c r="CA12" s="76">
        <v>7593516.7300000004</v>
      </c>
      <c r="CB12" s="77">
        <v>8708475.3900000006</v>
      </c>
      <c r="CC12" s="128">
        <v>20</v>
      </c>
      <c r="CD12" s="129">
        <v>30</v>
      </c>
      <c r="CE12" s="130">
        <v>30</v>
      </c>
      <c r="CF12" s="75">
        <v>100</v>
      </c>
      <c r="CG12" s="76">
        <v>205</v>
      </c>
      <c r="CH12" s="77">
        <v>205</v>
      </c>
      <c r="CI12" s="75">
        <v>0</v>
      </c>
      <c r="CJ12" s="75">
        <v>0</v>
      </c>
      <c r="CK12" s="334">
        <v>0</v>
      </c>
      <c r="CL12" s="204">
        <v>27.3</v>
      </c>
      <c r="CM12" s="205">
        <v>57.5</v>
      </c>
      <c r="CN12" s="206">
        <v>58.5</v>
      </c>
      <c r="CO12" s="204">
        <v>38</v>
      </c>
      <c r="CP12" s="205">
        <v>58.5</v>
      </c>
      <c r="CQ12" s="206">
        <v>59.2</v>
      </c>
      <c r="CR12" s="125">
        <v>23</v>
      </c>
      <c r="CS12" s="126">
        <v>153</v>
      </c>
      <c r="CT12" s="127">
        <v>172</v>
      </c>
      <c r="CU12" s="75">
        <v>0</v>
      </c>
      <c r="CV12" s="75">
        <v>0</v>
      </c>
      <c r="CW12" s="334">
        <v>0</v>
      </c>
      <c r="CX12" s="356" t="s">
        <v>111</v>
      </c>
      <c r="CY12" s="75">
        <v>69</v>
      </c>
      <c r="CZ12" s="75">
        <v>12</v>
      </c>
      <c r="DA12" s="75">
        <v>91</v>
      </c>
      <c r="DB12" s="75">
        <v>10</v>
      </c>
      <c r="DC12" s="76">
        <v>93</v>
      </c>
      <c r="DD12" s="77">
        <v>12</v>
      </c>
      <c r="DE12" s="274">
        <v>148902185</v>
      </c>
      <c r="DF12" s="24">
        <v>155715257</v>
      </c>
      <c r="DG12" s="371">
        <v>161624023</v>
      </c>
      <c r="DH12" s="290">
        <v>2.5</v>
      </c>
      <c r="DI12" s="105">
        <v>86</v>
      </c>
      <c r="DJ12" s="105">
        <v>3.2</v>
      </c>
      <c r="DK12" s="105">
        <v>94</v>
      </c>
      <c r="DL12" s="105">
        <v>3.2</v>
      </c>
      <c r="DM12" s="390">
        <v>94</v>
      </c>
      <c r="DN12" s="290">
        <v>0</v>
      </c>
      <c r="DO12" s="390">
        <v>9</v>
      </c>
      <c r="DP12" s="274">
        <v>53751</v>
      </c>
      <c r="DQ12" s="371">
        <v>59997</v>
      </c>
      <c r="DR12" s="274">
        <v>118063234.7</v>
      </c>
      <c r="DS12" s="24">
        <v>44833891.519999996</v>
      </c>
      <c r="DT12" s="371">
        <v>69662216.849999994</v>
      </c>
      <c r="DU12" s="298"/>
      <c r="DV12" s="51"/>
      <c r="DW12" s="396"/>
      <c r="DX12" s="274">
        <v>247859</v>
      </c>
      <c r="DY12" s="24">
        <v>246991</v>
      </c>
      <c r="DZ12" s="371">
        <v>246306</v>
      </c>
      <c r="EA12" s="298"/>
      <c r="EB12" s="51"/>
      <c r="EC12" s="396"/>
      <c r="ED12" s="298" t="s">
        <v>115</v>
      </c>
      <c r="EE12" s="51" t="s">
        <v>115</v>
      </c>
      <c r="EF12" s="396" t="s">
        <v>115</v>
      </c>
      <c r="EG12" s="504">
        <v>0.64249432136819729</v>
      </c>
      <c r="EH12" s="505">
        <v>0.59457632059467758</v>
      </c>
      <c r="EI12" s="506">
        <v>0.58738317377570992</v>
      </c>
      <c r="EJ12" s="577">
        <v>1.1401465902758926E-2</v>
      </c>
      <c r="EK12" s="578">
        <v>9.2477833921250831E-3</v>
      </c>
      <c r="EL12" s="579" t="s">
        <v>103</v>
      </c>
      <c r="EM12" s="577">
        <v>0.25010358474661026</v>
      </c>
      <c r="EN12" s="578">
        <v>0.22137477357231386</v>
      </c>
      <c r="EO12" s="579" t="s">
        <v>103</v>
      </c>
      <c r="EP12" s="577">
        <v>0.73849494935063076</v>
      </c>
      <c r="EQ12" s="578">
        <v>0.7693774430355611</v>
      </c>
      <c r="ER12" s="579" t="s">
        <v>103</v>
      </c>
      <c r="ES12" s="609">
        <v>3.3991E-2</v>
      </c>
      <c r="ET12" s="610">
        <v>2.85452E-2</v>
      </c>
      <c r="EU12" s="611">
        <v>2.1931799999999998E-2</v>
      </c>
      <c r="EV12" s="274">
        <v>1834.0905700000001</v>
      </c>
      <c r="EW12" s="24">
        <v>1827.6676</v>
      </c>
      <c r="EX12" s="371">
        <v>1822.59879</v>
      </c>
      <c r="EY12" s="530">
        <v>0.39343738952160662</v>
      </c>
      <c r="EZ12" s="531">
        <v>0.41838406564937519</v>
      </c>
      <c r="FA12" s="532">
        <v>0.42204406926252874</v>
      </c>
      <c r="FB12" s="274">
        <v>440.38344381281291</v>
      </c>
      <c r="FC12" s="24">
        <v>567.25953577255848</v>
      </c>
      <c r="FD12" s="371">
        <v>584.30570103854552</v>
      </c>
      <c r="FE12" s="290">
        <v>30</v>
      </c>
      <c r="FF12" s="105">
        <v>14</v>
      </c>
      <c r="FG12" s="390">
        <v>16</v>
      </c>
      <c r="FH12" s="204">
        <v>12.164562916819643</v>
      </c>
      <c r="FI12" s="205">
        <v>10.05866205651218</v>
      </c>
      <c r="FJ12" s="206" t="s">
        <v>103</v>
      </c>
      <c r="FK12" s="204">
        <v>185</v>
      </c>
      <c r="FL12" s="205">
        <v>76</v>
      </c>
      <c r="FM12" s="206">
        <v>57</v>
      </c>
      <c r="FN12" s="318">
        <v>3583.9</v>
      </c>
      <c r="FO12" s="243">
        <v>4798.54</v>
      </c>
      <c r="FP12" s="417">
        <v>5045.45</v>
      </c>
      <c r="FQ12" s="295">
        <v>14</v>
      </c>
      <c r="FR12" s="22">
        <v>14</v>
      </c>
      <c r="FS12" s="23">
        <v>6</v>
      </c>
      <c r="FT12" s="75">
        <v>12515</v>
      </c>
      <c r="FU12" s="76">
        <v>22127</v>
      </c>
      <c r="FV12" s="206" t="s">
        <v>103</v>
      </c>
      <c r="FW12" s="75">
        <v>1153330</v>
      </c>
      <c r="FX12" s="76">
        <v>1041392</v>
      </c>
      <c r="FY12" s="206" t="s">
        <v>103</v>
      </c>
      <c r="FZ12" s="75">
        <v>2163.6064500000002</v>
      </c>
      <c r="GA12" s="76">
        <v>2676.9262199999998</v>
      </c>
      <c r="GB12" s="77">
        <v>2781.1800199999998</v>
      </c>
      <c r="GC12" s="77">
        <v>56461198.176595204</v>
      </c>
      <c r="GD12" s="334">
        <v>421367854.60476202</v>
      </c>
      <c r="GE12" s="334">
        <v>251907802.75166631</v>
      </c>
      <c r="GF12" s="334">
        <v>0</v>
      </c>
      <c r="GG12" s="334">
        <v>10.093333333333335</v>
      </c>
      <c r="GH12" s="334">
        <v>5.75</v>
      </c>
      <c r="GI12" s="334">
        <v>0.51666666666666672</v>
      </c>
      <c r="GJ12" s="334">
        <v>0</v>
      </c>
      <c r="GK12" s="334">
        <v>4.6666666666666661</v>
      </c>
      <c r="GL12" s="334">
        <v>0</v>
      </c>
      <c r="GM12" s="334">
        <v>47.5</v>
      </c>
      <c r="GN12" s="334">
        <v>7.3333333333333339</v>
      </c>
    </row>
    <row r="13" spans="1:196" s="21" customFormat="1" x14ac:dyDescent="0.25">
      <c r="A13" s="171" t="s">
        <v>107</v>
      </c>
      <c r="B13" s="22" t="s">
        <v>26</v>
      </c>
      <c r="C13" s="76" t="s">
        <v>98</v>
      </c>
      <c r="D13" s="76" t="s">
        <v>98</v>
      </c>
      <c r="E13" s="76" t="s">
        <v>98</v>
      </c>
      <c r="F13" s="76" t="s">
        <v>98</v>
      </c>
      <c r="G13" s="76" t="s">
        <v>98</v>
      </c>
      <c r="H13" s="77" t="s">
        <v>98</v>
      </c>
      <c r="I13" s="75" t="s">
        <v>98</v>
      </c>
      <c r="J13" s="76" t="s">
        <v>98</v>
      </c>
      <c r="K13" s="77" t="s">
        <v>98</v>
      </c>
      <c r="L13" s="433" t="s">
        <v>98</v>
      </c>
      <c r="M13" s="253" t="s">
        <v>98</v>
      </c>
      <c r="N13" s="253" t="s">
        <v>98</v>
      </c>
      <c r="O13" s="253" t="s">
        <v>98</v>
      </c>
      <c r="P13" s="253" t="s">
        <v>98</v>
      </c>
      <c r="Q13" s="435" t="s">
        <v>98</v>
      </c>
      <c r="R13" s="75" t="s">
        <v>98</v>
      </c>
      <c r="S13" s="76" t="s">
        <v>98</v>
      </c>
      <c r="T13" s="76" t="s">
        <v>98</v>
      </c>
      <c r="U13" s="76" t="s">
        <v>98</v>
      </c>
      <c r="V13" s="76" t="s">
        <v>98</v>
      </c>
      <c r="W13" s="77" t="s">
        <v>98</v>
      </c>
      <c r="X13" s="75" t="s">
        <v>98</v>
      </c>
      <c r="Y13" s="76" t="s">
        <v>98</v>
      </c>
      <c r="Z13" s="76" t="s">
        <v>98</v>
      </c>
      <c r="AA13" s="76" t="s">
        <v>98</v>
      </c>
      <c r="AB13" s="76" t="s">
        <v>98</v>
      </c>
      <c r="AC13" s="77" t="s">
        <v>98</v>
      </c>
      <c r="AD13" s="75" t="s">
        <v>98</v>
      </c>
      <c r="AE13" s="76" t="s">
        <v>98</v>
      </c>
      <c r="AF13" s="76" t="s">
        <v>98</v>
      </c>
      <c r="AG13" s="76" t="s">
        <v>98</v>
      </c>
      <c r="AH13" s="76" t="s">
        <v>98</v>
      </c>
      <c r="AI13" s="77" t="s">
        <v>98</v>
      </c>
      <c r="AJ13" s="75" t="s">
        <v>98</v>
      </c>
      <c r="AK13" s="76" t="s">
        <v>98</v>
      </c>
      <c r="AL13" s="77" t="s">
        <v>98</v>
      </c>
      <c r="AM13" s="75" t="s">
        <v>98</v>
      </c>
      <c r="AN13" s="76" t="s">
        <v>98</v>
      </c>
      <c r="AO13" s="77" t="s">
        <v>98</v>
      </c>
      <c r="AP13" s="433" t="s">
        <v>98</v>
      </c>
      <c r="AQ13" s="253" t="s">
        <v>98</v>
      </c>
      <c r="AR13" s="253" t="s">
        <v>98</v>
      </c>
      <c r="AS13" s="253" t="s">
        <v>98</v>
      </c>
      <c r="AT13" s="253" t="s">
        <v>98</v>
      </c>
      <c r="AU13" s="435" t="s">
        <v>98</v>
      </c>
      <c r="AV13" s="541" t="s">
        <v>98</v>
      </c>
      <c r="AW13" s="542" t="s">
        <v>98</v>
      </c>
      <c r="AX13" s="542" t="s">
        <v>98</v>
      </c>
      <c r="AY13" s="542" t="s">
        <v>98</v>
      </c>
      <c r="AZ13" s="542" t="s">
        <v>98</v>
      </c>
      <c r="BA13" s="543" t="s">
        <v>98</v>
      </c>
      <c r="BB13" s="75" t="s">
        <v>98</v>
      </c>
      <c r="BC13" s="76" t="s">
        <v>98</v>
      </c>
      <c r="BD13" s="76" t="s">
        <v>98</v>
      </c>
      <c r="BE13" s="77" t="s">
        <v>98</v>
      </c>
      <c r="BF13" s="75" t="s">
        <v>98</v>
      </c>
      <c r="BG13" s="76" t="s">
        <v>98</v>
      </c>
      <c r="BH13" s="76" t="s">
        <v>98</v>
      </c>
      <c r="BI13" s="77" t="s">
        <v>98</v>
      </c>
      <c r="BJ13" s="75" t="s">
        <v>98</v>
      </c>
      <c r="BK13" s="76" t="s">
        <v>98</v>
      </c>
      <c r="BL13" s="76" t="s">
        <v>98</v>
      </c>
      <c r="BM13" s="77" t="s">
        <v>98</v>
      </c>
      <c r="BN13" s="75" t="s">
        <v>98</v>
      </c>
      <c r="BO13" s="76" t="s">
        <v>98</v>
      </c>
      <c r="BP13" s="77" t="s">
        <v>98</v>
      </c>
      <c r="BQ13" s="75" t="s">
        <v>98</v>
      </c>
      <c r="BR13" s="76" t="s">
        <v>98</v>
      </c>
      <c r="BS13" s="77" t="s">
        <v>98</v>
      </c>
      <c r="BT13" s="75" t="s">
        <v>98</v>
      </c>
      <c r="BU13" s="76" t="s">
        <v>98</v>
      </c>
      <c r="BV13" s="77" t="s">
        <v>98</v>
      </c>
      <c r="BW13" s="75">
        <v>1126</v>
      </c>
      <c r="BX13" s="76">
        <v>1920</v>
      </c>
      <c r="BY13" s="77">
        <v>2123</v>
      </c>
      <c r="BZ13" s="75" t="s">
        <v>103</v>
      </c>
      <c r="CA13" s="76">
        <v>3620000</v>
      </c>
      <c r="CB13" s="77">
        <v>3150000</v>
      </c>
      <c r="CC13" s="75">
        <v>190</v>
      </c>
      <c r="CD13" s="76">
        <v>235</v>
      </c>
      <c r="CE13" s="77">
        <v>235</v>
      </c>
      <c r="CF13" s="75">
        <v>0</v>
      </c>
      <c r="CG13" s="76">
        <v>0</v>
      </c>
      <c r="CH13" s="77">
        <v>0</v>
      </c>
      <c r="CI13" s="71" t="s">
        <v>103</v>
      </c>
      <c r="CJ13" s="71" t="s">
        <v>103</v>
      </c>
      <c r="CK13" s="333" t="s">
        <v>103</v>
      </c>
      <c r="CL13" s="204">
        <v>11</v>
      </c>
      <c r="CM13" s="205">
        <v>20.54</v>
      </c>
      <c r="CN13" s="206">
        <v>20.54</v>
      </c>
      <c r="CO13" s="204">
        <v>13.9</v>
      </c>
      <c r="CP13" s="205">
        <v>20.3</v>
      </c>
      <c r="CQ13" s="206">
        <v>20.3</v>
      </c>
      <c r="CR13" s="75">
        <v>33</v>
      </c>
      <c r="CS13" s="76">
        <v>139</v>
      </c>
      <c r="CT13" s="77">
        <v>139</v>
      </c>
      <c r="CU13" s="75">
        <v>3</v>
      </c>
      <c r="CV13" s="76">
        <v>3</v>
      </c>
      <c r="CW13" s="77">
        <v>3</v>
      </c>
      <c r="CX13" s="355" t="s">
        <v>111</v>
      </c>
      <c r="CY13" s="75">
        <v>11</v>
      </c>
      <c r="CZ13" s="75">
        <v>0</v>
      </c>
      <c r="DA13" s="75">
        <v>13</v>
      </c>
      <c r="DB13" s="75">
        <v>0</v>
      </c>
      <c r="DC13" s="76">
        <v>15</v>
      </c>
      <c r="DD13" s="77">
        <v>0</v>
      </c>
      <c r="DE13" s="275">
        <v>6804626</v>
      </c>
      <c r="DF13" s="94">
        <v>4382723.8899999997</v>
      </c>
      <c r="DG13" s="372">
        <v>9253289.7699999996</v>
      </c>
      <c r="DH13" s="290">
        <v>2.5</v>
      </c>
      <c r="DI13" s="233">
        <v>62</v>
      </c>
      <c r="DJ13" s="233">
        <v>3.2</v>
      </c>
      <c r="DK13" s="233">
        <v>62</v>
      </c>
      <c r="DL13" s="233">
        <v>3.2</v>
      </c>
      <c r="DM13" s="390">
        <v>64</v>
      </c>
      <c r="DN13" s="691">
        <v>0</v>
      </c>
      <c r="DO13" s="692"/>
      <c r="DP13" s="274">
        <v>8627.596643749026</v>
      </c>
      <c r="DQ13" s="371">
        <v>8912.5086157653095</v>
      </c>
      <c r="DR13" s="274">
        <v>13167392.26</v>
      </c>
      <c r="DS13" s="24">
        <v>9402516.7899999991</v>
      </c>
      <c r="DT13" s="371">
        <v>9741805.9900000002</v>
      </c>
      <c r="DU13" s="298"/>
      <c r="DV13" s="51"/>
      <c r="DW13" s="396"/>
      <c r="DX13" s="274">
        <v>38460</v>
      </c>
      <c r="DY13" s="24">
        <v>36849</v>
      </c>
      <c r="DZ13" s="371">
        <v>36533</v>
      </c>
      <c r="EA13" s="298"/>
      <c r="EB13" s="51"/>
      <c r="EC13" s="396"/>
      <c r="ED13" s="298" t="s">
        <v>115</v>
      </c>
      <c r="EE13" s="51" t="s">
        <v>115</v>
      </c>
      <c r="EF13" s="396" t="s">
        <v>115</v>
      </c>
      <c r="EG13" s="504">
        <v>0.62776911076443054</v>
      </c>
      <c r="EH13" s="505">
        <v>0.5783331976444408</v>
      </c>
      <c r="EI13" s="506">
        <v>0.56932088796430624</v>
      </c>
      <c r="EJ13" s="577">
        <v>0</v>
      </c>
      <c r="EK13" s="578">
        <v>6.2830687830687827E-3</v>
      </c>
      <c r="EL13" s="579" t="s">
        <v>103</v>
      </c>
      <c r="EM13" s="577">
        <v>0.17900186038987301</v>
      </c>
      <c r="EN13" s="578">
        <v>0.14211309523809523</v>
      </c>
      <c r="EO13" s="579" t="s">
        <v>103</v>
      </c>
      <c r="EP13" s="577">
        <v>0.64587883199870577</v>
      </c>
      <c r="EQ13" s="578">
        <v>0.85160383597883593</v>
      </c>
      <c r="ER13" s="579" t="s">
        <v>103</v>
      </c>
      <c r="ES13" s="609">
        <v>2.5927799999999997E-2</v>
      </c>
      <c r="ET13" s="610">
        <v>2.5010599999999997E-2</v>
      </c>
      <c r="EU13" s="611">
        <v>1.86547E-2</v>
      </c>
      <c r="EV13" s="274">
        <v>2225.6944400000002</v>
      </c>
      <c r="EW13" s="24">
        <v>2132.4652799999999</v>
      </c>
      <c r="EX13" s="371">
        <v>2114.1782400000002</v>
      </c>
      <c r="EY13" s="530">
        <v>0.39343738952160662</v>
      </c>
      <c r="EZ13" s="531">
        <v>0.41838406564937519</v>
      </c>
      <c r="FA13" s="532">
        <v>0.42204406926252874</v>
      </c>
      <c r="FB13" s="274">
        <v>641.34165366614661</v>
      </c>
      <c r="FC13" s="24">
        <v>732.42150397568446</v>
      </c>
      <c r="FD13" s="371">
        <v>732.68004270111953</v>
      </c>
      <c r="FE13" s="290">
        <v>10</v>
      </c>
      <c r="FF13" s="105">
        <v>3</v>
      </c>
      <c r="FG13" s="390">
        <v>12</v>
      </c>
      <c r="FH13" s="204">
        <v>2.0447763910556422</v>
      </c>
      <c r="FI13" s="205">
        <v>8.759477869141632</v>
      </c>
      <c r="FJ13" s="206" t="s">
        <v>103</v>
      </c>
      <c r="FK13" s="204" t="s">
        <v>103</v>
      </c>
      <c r="FL13" s="205" t="s">
        <v>103</v>
      </c>
      <c r="FM13" s="206" t="s">
        <v>103</v>
      </c>
      <c r="FN13" s="318">
        <v>3901.72</v>
      </c>
      <c r="FO13" s="243">
        <v>5104.38</v>
      </c>
      <c r="FP13" s="417">
        <v>5313.49</v>
      </c>
      <c r="FQ13" s="295">
        <v>1</v>
      </c>
      <c r="FR13" s="22">
        <v>3</v>
      </c>
      <c r="FS13" s="23">
        <v>0</v>
      </c>
      <c r="FT13" s="75">
        <v>8651</v>
      </c>
      <c r="FU13" s="76">
        <v>16051</v>
      </c>
      <c r="FV13" s="206" t="s">
        <v>103</v>
      </c>
      <c r="FW13" s="75">
        <v>295418</v>
      </c>
      <c r="FX13" s="76">
        <v>146614</v>
      </c>
      <c r="FY13" s="206" t="s">
        <v>103</v>
      </c>
      <c r="FZ13" s="75">
        <v>3321.3220700000002</v>
      </c>
      <c r="GA13" s="76">
        <v>4201.11679</v>
      </c>
      <c r="GB13" s="77">
        <v>4396.8459999999995</v>
      </c>
      <c r="GC13" s="77">
        <v>21822533.714569598</v>
      </c>
      <c r="GD13" s="334">
        <v>81456618.848571405</v>
      </c>
      <c r="GE13" s="334">
        <v>176163325.41833299</v>
      </c>
      <c r="GF13" s="334">
        <v>0</v>
      </c>
      <c r="GG13" s="334">
        <v>10.093333333333335</v>
      </c>
      <c r="GH13" s="334">
        <v>5.75</v>
      </c>
      <c r="GI13" s="334">
        <v>0.51666666666666672</v>
      </c>
      <c r="GJ13" s="334">
        <v>0</v>
      </c>
      <c r="GK13" s="334">
        <v>4.6666666666666661</v>
      </c>
      <c r="GL13" s="334">
        <v>0</v>
      </c>
      <c r="GM13" s="334">
        <v>14</v>
      </c>
      <c r="GN13" s="334">
        <v>7.3333333333333339</v>
      </c>
    </row>
    <row r="14" spans="1:196" s="34" customFormat="1" x14ac:dyDescent="0.25">
      <c r="A14" s="172" t="s">
        <v>107</v>
      </c>
      <c r="B14" s="32" t="s">
        <v>64</v>
      </c>
      <c r="C14" s="79" t="s">
        <v>103</v>
      </c>
      <c r="D14" s="79" t="s">
        <v>98</v>
      </c>
      <c r="E14" s="79" t="s">
        <v>103</v>
      </c>
      <c r="F14" s="79" t="s">
        <v>98</v>
      </c>
      <c r="G14" s="79" t="s">
        <v>103</v>
      </c>
      <c r="H14" s="80" t="s">
        <v>98</v>
      </c>
      <c r="I14" s="78" t="s">
        <v>103</v>
      </c>
      <c r="J14" s="79" t="s">
        <v>103</v>
      </c>
      <c r="K14" s="80" t="s">
        <v>103</v>
      </c>
      <c r="L14" s="436" t="s">
        <v>103</v>
      </c>
      <c r="M14" s="436" t="s">
        <v>98</v>
      </c>
      <c r="N14" s="254" t="s">
        <v>103</v>
      </c>
      <c r="O14" s="437" t="s">
        <v>98</v>
      </c>
      <c r="P14" s="437" t="s">
        <v>103</v>
      </c>
      <c r="Q14" s="438" t="s">
        <v>98</v>
      </c>
      <c r="R14" s="78" t="s">
        <v>103</v>
      </c>
      <c r="S14" s="78" t="s">
        <v>98</v>
      </c>
      <c r="T14" s="79" t="s">
        <v>103</v>
      </c>
      <c r="U14" s="118" t="s">
        <v>98</v>
      </c>
      <c r="V14" s="118" t="s">
        <v>103</v>
      </c>
      <c r="W14" s="80" t="s">
        <v>98</v>
      </c>
      <c r="X14" s="78" t="s">
        <v>103</v>
      </c>
      <c r="Y14" s="78" t="s">
        <v>98</v>
      </c>
      <c r="Z14" s="79" t="s">
        <v>103</v>
      </c>
      <c r="AA14" s="118" t="s">
        <v>98</v>
      </c>
      <c r="AB14" s="118" t="s">
        <v>103</v>
      </c>
      <c r="AC14" s="80" t="s">
        <v>98</v>
      </c>
      <c r="AD14" s="78" t="s">
        <v>103</v>
      </c>
      <c r="AE14" s="78" t="s">
        <v>98</v>
      </c>
      <c r="AF14" s="79" t="s">
        <v>103</v>
      </c>
      <c r="AG14" s="118" t="s">
        <v>98</v>
      </c>
      <c r="AH14" s="118" t="s">
        <v>103</v>
      </c>
      <c r="AI14" s="80" t="s">
        <v>98</v>
      </c>
      <c r="AJ14" s="261" t="s">
        <v>103</v>
      </c>
      <c r="AK14" s="118" t="s">
        <v>103</v>
      </c>
      <c r="AL14" s="80" t="s">
        <v>103</v>
      </c>
      <c r="AM14" s="261" t="s">
        <v>103</v>
      </c>
      <c r="AN14" s="118" t="s">
        <v>103</v>
      </c>
      <c r="AO14" s="80" t="s">
        <v>103</v>
      </c>
      <c r="AP14" s="436" t="s">
        <v>103</v>
      </c>
      <c r="AQ14" s="436" t="s">
        <v>98</v>
      </c>
      <c r="AR14" s="254" t="s">
        <v>103</v>
      </c>
      <c r="AS14" s="437" t="s">
        <v>98</v>
      </c>
      <c r="AT14" s="437" t="s">
        <v>103</v>
      </c>
      <c r="AU14" s="438" t="s">
        <v>98</v>
      </c>
      <c r="AV14" s="544" t="s">
        <v>103</v>
      </c>
      <c r="AW14" s="544" t="s">
        <v>98</v>
      </c>
      <c r="AX14" s="545" t="s">
        <v>103</v>
      </c>
      <c r="AY14" s="546" t="s">
        <v>98</v>
      </c>
      <c r="AZ14" s="546" t="s">
        <v>103</v>
      </c>
      <c r="BA14" s="547" t="s">
        <v>98</v>
      </c>
      <c r="BB14" s="261" t="s">
        <v>103</v>
      </c>
      <c r="BC14" s="80" t="s">
        <v>103</v>
      </c>
      <c r="BD14" s="80" t="s">
        <v>103</v>
      </c>
      <c r="BE14" s="80" t="s">
        <v>103</v>
      </c>
      <c r="BF14" s="259" t="s">
        <v>103</v>
      </c>
      <c r="BG14" s="80" t="s">
        <v>103</v>
      </c>
      <c r="BH14" s="80" t="s">
        <v>103</v>
      </c>
      <c r="BI14" s="80" t="s">
        <v>103</v>
      </c>
      <c r="BJ14" s="259" t="s">
        <v>103</v>
      </c>
      <c r="BK14" s="80" t="s">
        <v>103</v>
      </c>
      <c r="BL14" s="80" t="s">
        <v>103</v>
      </c>
      <c r="BM14" s="80" t="s">
        <v>103</v>
      </c>
      <c r="BN14" s="259" t="s">
        <v>103</v>
      </c>
      <c r="BO14" s="80" t="s">
        <v>103</v>
      </c>
      <c r="BP14" s="80" t="s">
        <v>103</v>
      </c>
      <c r="BQ14" s="259" t="s">
        <v>103</v>
      </c>
      <c r="BR14" s="80" t="s">
        <v>103</v>
      </c>
      <c r="BS14" s="80" t="s">
        <v>103</v>
      </c>
      <c r="BT14" s="259" t="s">
        <v>103</v>
      </c>
      <c r="BU14" s="80" t="s">
        <v>103</v>
      </c>
      <c r="BV14" s="80" t="s">
        <v>103</v>
      </c>
      <c r="BW14" s="78">
        <v>0</v>
      </c>
      <c r="BX14" s="79">
        <v>0</v>
      </c>
      <c r="BY14" s="80">
        <v>0</v>
      </c>
      <c r="BZ14" s="78">
        <v>0</v>
      </c>
      <c r="CA14" s="79">
        <v>0</v>
      </c>
      <c r="CB14" s="80">
        <v>0</v>
      </c>
      <c r="CC14" s="78" t="s">
        <v>98</v>
      </c>
      <c r="CD14" s="78" t="s">
        <v>98</v>
      </c>
      <c r="CE14" s="259" t="s">
        <v>98</v>
      </c>
      <c r="CF14" s="78" t="s">
        <v>103</v>
      </c>
      <c r="CG14" s="78" t="s">
        <v>103</v>
      </c>
      <c r="CH14" s="259" t="s">
        <v>103</v>
      </c>
      <c r="CI14" s="78" t="s">
        <v>103</v>
      </c>
      <c r="CJ14" s="78" t="s">
        <v>103</v>
      </c>
      <c r="CK14" s="259" t="s">
        <v>103</v>
      </c>
      <c r="CL14" s="207">
        <v>8.5</v>
      </c>
      <c r="CM14" s="208">
        <v>20.7</v>
      </c>
      <c r="CN14" s="209">
        <v>22.2</v>
      </c>
      <c r="CO14" s="207">
        <v>6.3</v>
      </c>
      <c r="CP14" s="208">
        <v>18.7</v>
      </c>
      <c r="CQ14" s="209">
        <v>18.2</v>
      </c>
      <c r="CR14" s="78" t="s">
        <v>103</v>
      </c>
      <c r="CS14" s="133">
        <v>17.399999999999999</v>
      </c>
      <c r="CT14" s="133">
        <v>17.399999999999999</v>
      </c>
      <c r="CU14" s="78" t="s">
        <v>103</v>
      </c>
      <c r="CV14" s="78" t="s">
        <v>103</v>
      </c>
      <c r="CW14" s="259" t="s">
        <v>103</v>
      </c>
      <c r="CX14" s="357" t="s">
        <v>112</v>
      </c>
      <c r="CY14" s="78">
        <v>14</v>
      </c>
      <c r="CZ14" s="78" t="s">
        <v>98</v>
      </c>
      <c r="DA14" s="78">
        <v>11</v>
      </c>
      <c r="DB14" s="78" t="s">
        <v>98</v>
      </c>
      <c r="DC14" s="79">
        <v>12</v>
      </c>
      <c r="DD14" s="80" t="s">
        <v>98</v>
      </c>
      <c r="DE14" s="276">
        <v>3086016</v>
      </c>
      <c r="DF14" s="95">
        <v>3270540</v>
      </c>
      <c r="DG14" s="373">
        <v>3719161</v>
      </c>
      <c r="DH14" s="291">
        <v>2.1</v>
      </c>
      <c r="DI14" s="231">
        <v>113.6</v>
      </c>
      <c r="DJ14" s="231">
        <v>2.8</v>
      </c>
      <c r="DK14" s="231" t="s">
        <v>101</v>
      </c>
      <c r="DL14" s="231">
        <v>2.8</v>
      </c>
      <c r="DM14" s="391" t="s">
        <v>101</v>
      </c>
      <c r="DN14" s="693">
        <v>0</v>
      </c>
      <c r="DO14" s="694"/>
      <c r="DP14" s="277">
        <v>36841</v>
      </c>
      <c r="DQ14" s="374">
        <v>29918</v>
      </c>
      <c r="DR14" s="303"/>
      <c r="DS14" s="52"/>
      <c r="DT14" s="400"/>
      <c r="DU14" s="277">
        <v>11497555.27</v>
      </c>
      <c r="DV14" s="35">
        <v>11050105.460000001</v>
      </c>
      <c r="DW14" s="374">
        <v>19742260.57</v>
      </c>
      <c r="DX14" s="277">
        <v>60291</v>
      </c>
      <c r="DY14" s="35">
        <v>60276</v>
      </c>
      <c r="DZ14" s="374">
        <v>60257</v>
      </c>
      <c r="EA14" s="298"/>
      <c r="EB14" s="51"/>
      <c r="EC14" s="396"/>
      <c r="ED14" s="277">
        <v>113570</v>
      </c>
      <c r="EE14" s="35">
        <v>115836</v>
      </c>
      <c r="EF14" s="374">
        <v>115896</v>
      </c>
      <c r="EG14" s="507">
        <v>0.64755933721450964</v>
      </c>
      <c r="EH14" s="508">
        <v>0.60800318534740194</v>
      </c>
      <c r="EI14" s="509">
        <v>0.600959224654397</v>
      </c>
      <c r="EJ14" s="580">
        <v>0.1237401801111324</v>
      </c>
      <c r="EK14" s="581">
        <v>8.4806779445028513E-2</v>
      </c>
      <c r="EL14" s="582" t="s">
        <v>103</v>
      </c>
      <c r="EM14" s="580">
        <v>0.46533818739222071</v>
      </c>
      <c r="EN14" s="581">
        <v>0.49638408359616426</v>
      </c>
      <c r="EO14" s="582" t="s">
        <v>103</v>
      </c>
      <c r="EP14" s="580">
        <v>0.41092163249664687</v>
      </c>
      <c r="EQ14" s="581">
        <v>0.41880913695880723</v>
      </c>
      <c r="ER14" s="582" t="s">
        <v>103</v>
      </c>
      <c r="ES14" s="612">
        <v>7.25885E-2</v>
      </c>
      <c r="ET14" s="613">
        <v>3.9538299999999998E-2</v>
      </c>
      <c r="EU14" s="614">
        <v>3.8937400000000004E-2</v>
      </c>
      <c r="EV14" s="488">
        <v>2693.96783</v>
      </c>
      <c r="EW14" s="489">
        <v>2693.2975900000001</v>
      </c>
      <c r="EX14" s="490">
        <v>2692.4486099999999</v>
      </c>
      <c r="EY14" s="306"/>
      <c r="EZ14" s="112"/>
      <c r="FA14" s="403"/>
      <c r="FB14" s="312">
        <v>445.76032402923306</v>
      </c>
      <c r="FC14" s="238">
        <v>543.67381470354633</v>
      </c>
      <c r="FD14" s="410">
        <v>556.49893007523985</v>
      </c>
      <c r="FE14" s="291">
        <v>40</v>
      </c>
      <c r="FF14" s="106">
        <v>14</v>
      </c>
      <c r="FG14" s="391" t="s">
        <v>103</v>
      </c>
      <c r="FH14" s="207">
        <v>5.8587616725547758</v>
      </c>
      <c r="FI14" s="208">
        <v>7.7990576680602564</v>
      </c>
      <c r="FJ14" s="209" t="s">
        <v>103</v>
      </c>
      <c r="FK14" s="207">
        <v>71</v>
      </c>
      <c r="FL14" s="208">
        <v>20</v>
      </c>
      <c r="FM14" s="209">
        <v>44</v>
      </c>
      <c r="FN14" s="319">
        <v>2965.2</v>
      </c>
      <c r="FO14" s="244">
        <v>3960.08</v>
      </c>
      <c r="FP14" s="418">
        <v>4242.41</v>
      </c>
      <c r="FQ14" s="325">
        <v>0</v>
      </c>
      <c r="FR14" s="245">
        <v>0</v>
      </c>
      <c r="FS14" s="33">
        <v>2</v>
      </c>
      <c r="FT14" s="78">
        <v>33327</v>
      </c>
      <c r="FU14" s="79">
        <v>73035</v>
      </c>
      <c r="FV14" s="209" t="s">
        <v>103</v>
      </c>
      <c r="FW14" s="78">
        <v>258724</v>
      </c>
      <c r="FX14" s="79">
        <v>391891</v>
      </c>
      <c r="FY14" s="209" t="s">
        <v>103</v>
      </c>
      <c r="FZ14" s="78">
        <v>1348.3008199999999</v>
      </c>
      <c r="GA14" s="79">
        <v>1461.4242300000001</v>
      </c>
      <c r="GB14" s="80">
        <v>1489.8568600000001</v>
      </c>
      <c r="GC14" s="80">
        <v>8721129.7249999996</v>
      </c>
      <c r="GD14" s="259">
        <v>28221242.554444399</v>
      </c>
      <c r="GE14" s="259">
        <v>0</v>
      </c>
      <c r="GF14" s="259">
        <v>0</v>
      </c>
      <c r="GG14" s="259">
        <v>0</v>
      </c>
      <c r="GH14" s="259">
        <v>0</v>
      </c>
      <c r="GI14" s="259">
        <v>0</v>
      </c>
      <c r="GJ14" s="259">
        <v>0</v>
      </c>
      <c r="GK14" s="259">
        <v>0</v>
      </c>
      <c r="GL14" s="259">
        <v>0</v>
      </c>
      <c r="GM14" s="259">
        <v>0</v>
      </c>
      <c r="GN14" s="259">
        <v>0</v>
      </c>
    </row>
    <row r="15" spans="1:196" s="34" customFormat="1" x14ac:dyDescent="0.25">
      <c r="A15" s="172" t="s">
        <v>107</v>
      </c>
      <c r="B15" s="32" t="s">
        <v>66</v>
      </c>
      <c r="C15" s="79">
        <v>2010000</v>
      </c>
      <c r="D15" s="78" t="s">
        <v>98</v>
      </c>
      <c r="E15" s="79">
        <v>2270000</v>
      </c>
      <c r="F15" s="118" t="s">
        <v>98</v>
      </c>
      <c r="G15" s="118">
        <v>2309000</v>
      </c>
      <c r="H15" s="80" t="s">
        <v>98</v>
      </c>
      <c r="I15" s="78">
        <v>4970000</v>
      </c>
      <c r="J15" s="79">
        <v>5880200</v>
      </c>
      <c r="K15" s="80">
        <v>6024600</v>
      </c>
      <c r="L15" s="436">
        <v>148</v>
      </c>
      <c r="M15" s="436" t="s">
        <v>98</v>
      </c>
      <c r="N15" s="254">
        <v>210</v>
      </c>
      <c r="O15" s="437" t="s">
        <v>98</v>
      </c>
      <c r="P15" s="437">
        <v>210</v>
      </c>
      <c r="Q15" s="438" t="s">
        <v>98</v>
      </c>
      <c r="R15" s="78">
        <v>26</v>
      </c>
      <c r="S15" s="78" t="s">
        <v>98</v>
      </c>
      <c r="T15" s="78">
        <v>32</v>
      </c>
      <c r="U15" s="78" t="s">
        <v>98</v>
      </c>
      <c r="V15" s="79">
        <v>33</v>
      </c>
      <c r="W15" s="80" t="s">
        <v>98</v>
      </c>
      <c r="X15" s="259">
        <v>0</v>
      </c>
      <c r="Y15" s="80" t="s">
        <v>98</v>
      </c>
      <c r="Z15" s="80">
        <v>0</v>
      </c>
      <c r="AA15" s="80" t="s">
        <v>98</v>
      </c>
      <c r="AB15" s="80">
        <v>0</v>
      </c>
      <c r="AC15" s="80" t="s">
        <v>98</v>
      </c>
      <c r="AD15" s="78">
        <v>27</v>
      </c>
      <c r="AE15" s="78" t="s">
        <v>98</v>
      </c>
      <c r="AF15" s="78">
        <v>34</v>
      </c>
      <c r="AG15" s="78" t="s">
        <v>98</v>
      </c>
      <c r="AH15" s="78">
        <v>35</v>
      </c>
      <c r="AI15" s="80" t="s">
        <v>98</v>
      </c>
      <c r="AJ15" s="78">
        <v>0</v>
      </c>
      <c r="AK15" s="78">
        <v>1</v>
      </c>
      <c r="AL15" s="259">
        <v>1</v>
      </c>
      <c r="AM15" s="78">
        <v>0</v>
      </c>
      <c r="AN15" s="78">
        <v>0</v>
      </c>
      <c r="AO15" s="259">
        <v>0</v>
      </c>
      <c r="AP15" s="436">
        <v>9</v>
      </c>
      <c r="AQ15" s="436" t="s">
        <v>98</v>
      </c>
      <c r="AR15" s="436">
        <v>9</v>
      </c>
      <c r="AS15" s="436" t="s">
        <v>98</v>
      </c>
      <c r="AT15" s="254">
        <v>9</v>
      </c>
      <c r="AU15" s="438" t="s">
        <v>98</v>
      </c>
      <c r="AV15" s="544">
        <v>5.7729580499159958</v>
      </c>
      <c r="AW15" s="544" t="s">
        <v>98</v>
      </c>
      <c r="AX15" s="544">
        <v>7.1686710913258826</v>
      </c>
      <c r="AY15" s="544" t="s">
        <v>98</v>
      </c>
      <c r="AZ15" s="545">
        <v>7.3672160797516488</v>
      </c>
      <c r="BA15" s="547" t="s">
        <v>98</v>
      </c>
      <c r="BB15" s="78">
        <v>1793025</v>
      </c>
      <c r="BC15" s="78">
        <v>233</v>
      </c>
      <c r="BD15" s="78">
        <v>10639</v>
      </c>
      <c r="BE15" s="259">
        <v>20260</v>
      </c>
      <c r="BF15" s="78">
        <v>2138700</v>
      </c>
      <c r="BG15" s="78">
        <v>435</v>
      </c>
      <c r="BH15" s="78">
        <v>9805</v>
      </c>
      <c r="BI15" s="259">
        <v>21083</v>
      </c>
      <c r="BJ15" s="78">
        <v>2192458</v>
      </c>
      <c r="BK15" s="78">
        <v>418</v>
      </c>
      <c r="BL15" s="79">
        <v>9900</v>
      </c>
      <c r="BM15" s="80">
        <v>22672</v>
      </c>
      <c r="BN15" s="78">
        <v>4080789</v>
      </c>
      <c r="BO15" s="78">
        <v>6118</v>
      </c>
      <c r="BP15" s="259">
        <v>1447331</v>
      </c>
      <c r="BQ15" s="78">
        <v>4419477</v>
      </c>
      <c r="BR15" s="78">
        <v>10284</v>
      </c>
      <c r="BS15" s="259">
        <v>1657679</v>
      </c>
      <c r="BT15" s="78">
        <v>4530543</v>
      </c>
      <c r="BU15" s="79">
        <v>9936</v>
      </c>
      <c r="BV15" s="80">
        <v>1748047</v>
      </c>
      <c r="BW15" s="78" t="s">
        <v>103</v>
      </c>
      <c r="BX15" s="79">
        <v>148</v>
      </c>
      <c r="BY15" s="80">
        <v>127</v>
      </c>
      <c r="BZ15" s="78" t="s">
        <v>103</v>
      </c>
      <c r="CA15" s="79">
        <v>275527</v>
      </c>
      <c r="CB15" s="80">
        <v>291312</v>
      </c>
      <c r="CC15" s="78" t="s">
        <v>103</v>
      </c>
      <c r="CD15" s="78" t="s">
        <v>103</v>
      </c>
      <c r="CE15" s="259" t="s">
        <v>103</v>
      </c>
      <c r="CF15" s="78">
        <v>0</v>
      </c>
      <c r="CG15" s="78">
        <v>0</v>
      </c>
      <c r="CH15" s="259">
        <v>0</v>
      </c>
      <c r="CI15" s="78" t="s">
        <v>103</v>
      </c>
      <c r="CJ15" s="78" t="s">
        <v>103</v>
      </c>
      <c r="CK15" s="259" t="s">
        <v>103</v>
      </c>
      <c r="CL15" s="207">
        <v>5.8</v>
      </c>
      <c r="CM15" s="208">
        <v>10.5</v>
      </c>
      <c r="CN15" s="209">
        <v>11.9</v>
      </c>
      <c r="CO15" s="207">
        <v>0</v>
      </c>
      <c r="CP15" s="208">
        <v>19.899999999999999</v>
      </c>
      <c r="CQ15" s="209">
        <v>14.9</v>
      </c>
      <c r="CR15" s="131">
        <v>63</v>
      </c>
      <c r="CS15" s="132">
        <v>88</v>
      </c>
      <c r="CT15" s="133">
        <v>88</v>
      </c>
      <c r="CU15" s="131">
        <v>2</v>
      </c>
      <c r="CV15" s="131">
        <v>2</v>
      </c>
      <c r="CW15" s="346">
        <v>2</v>
      </c>
      <c r="CX15" s="357" t="s">
        <v>105</v>
      </c>
      <c r="CY15" s="78">
        <v>13</v>
      </c>
      <c r="CZ15" s="78" t="s">
        <v>98</v>
      </c>
      <c r="DA15" s="78">
        <v>11</v>
      </c>
      <c r="DB15" s="78" t="s">
        <v>98</v>
      </c>
      <c r="DC15" s="79">
        <v>8</v>
      </c>
      <c r="DD15" s="80" t="s">
        <v>98</v>
      </c>
      <c r="DE15" s="277">
        <v>12315627</v>
      </c>
      <c r="DF15" s="56">
        <v>19774001.690000001</v>
      </c>
      <c r="DG15" s="374">
        <v>21545368.649999999</v>
      </c>
      <c r="DH15" s="291">
        <v>2.4</v>
      </c>
      <c r="DI15" s="231">
        <v>76</v>
      </c>
      <c r="DJ15" s="231">
        <v>3.2</v>
      </c>
      <c r="DK15" s="231">
        <v>94</v>
      </c>
      <c r="DL15" s="231">
        <v>3.2</v>
      </c>
      <c r="DM15" s="391">
        <v>94</v>
      </c>
      <c r="DN15" s="693">
        <v>1</v>
      </c>
      <c r="DO15" s="694"/>
      <c r="DP15" s="277">
        <v>58240</v>
      </c>
      <c r="DQ15" s="374">
        <v>53426</v>
      </c>
      <c r="DR15" s="303"/>
      <c r="DS15" s="52"/>
      <c r="DT15" s="400"/>
      <c r="DU15" s="277">
        <v>14904266.6</v>
      </c>
      <c r="DV15" s="35">
        <v>14644040.23</v>
      </c>
      <c r="DW15" s="374">
        <v>14557679.619999999</v>
      </c>
      <c r="DX15" s="277">
        <v>47188</v>
      </c>
      <c r="DY15" s="35">
        <v>50039</v>
      </c>
      <c r="DZ15" s="374">
        <v>49927</v>
      </c>
      <c r="EA15" s="298"/>
      <c r="EB15" s="51"/>
      <c r="EC15" s="396"/>
      <c r="ED15" s="277">
        <v>192349</v>
      </c>
      <c r="EE15" s="35">
        <v>211455</v>
      </c>
      <c r="EF15" s="374">
        <v>213803</v>
      </c>
      <c r="EG15" s="507">
        <v>0.63013901839450703</v>
      </c>
      <c r="EH15" s="508">
        <v>0.60480824956533907</v>
      </c>
      <c r="EI15" s="509">
        <v>0.59829350852244279</v>
      </c>
      <c r="EJ15" s="580">
        <v>0.14746313421644588</v>
      </c>
      <c r="EK15" s="581">
        <v>0.12757717597236154</v>
      </c>
      <c r="EL15" s="582" t="s">
        <v>103</v>
      </c>
      <c r="EM15" s="580">
        <v>0.32351287178205451</v>
      </c>
      <c r="EN15" s="581">
        <v>0.31065418477655188</v>
      </c>
      <c r="EO15" s="582" t="s">
        <v>103</v>
      </c>
      <c r="EP15" s="580">
        <v>0.52902399400149958</v>
      </c>
      <c r="EQ15" s="581">
        <v>0.56176863925108655</v>
      </c>
      <c r="ER15" s="582" t="s">
        <v>103</v>
      </c>
      <c r="ES15" s="612">
        <v>6.5881999999999996E-2</v>
      </c>
      <c r="ET15" s="613">
        <v>5.1876800000000001E-2</v>
      </c>
      <c r="EU15" s="614">
        <v>3.6624200000000003E-2</v>
      </c>
      <c r="EV15" s="488">
        <v>1848.33529</v>
      </c>
      <c r="EW15" s="489">
        <v>1853.98296</v>
      </c>
      <c r="EX15" s="490">
        <v>1849.8332700000001</v>
      </c>
      <c r="EY15" s="298"/>
      <c r="EZ15" s="51"/>
      <c r="FA15" s="396"/>
      <c r="FB15" s="312">
        <v>360.64653312468482</v>
      </c>
      <c r="FC15" s="238">
        <v>487.43231420396779</v>
      </c>
      <c r="FD15" s="410">
        <v>499.46913747702325</v>
      </c>
      <c r="FE15" s="291">
        <v>47</v>
      </c>
      <c r="FF15" s="106">
        <v>43</v>
      </c>
      <c r="FG15" s="391">
        <v>28</v>
      </c>
      <c r="FH15" s="207">
        <v>2.9735229295583623</v>
      </c>
      <c r="FI15" s="208">
        <v>11.204280661084354</v>
      </c>
      <c r="FJ15" s="209" t="s">
        <v>103</v>
      </c>
      <c r="FK15" s="207">
        <v>133</v>
      </c>
      <c r="FL15" s="208">
        <v>49</v>
      </c>
      <c r="FM15" s="209">
        <v>16</v>
      </c>
      <c r="FN15" s="319">
        <v>2829.33</v>
      </c>
      <c r="FO15" s="244">
        <v>3554.31</v>
      </c>
      <c r="FP15" s="418">
        <v>3763.49</v>
      </c>
      <c r="FQ15" s="325">
        <v>4</v>
      </c>
      <c r="FR15" s="245">
        <v>2</v>
      </c>
      <c r="FS15" s="33">
        <v>1</v>
      </c>
      <c r="FT15" s="78">
        <v>9837</v>
      </c>
      <c r="FU15" s="79">
        <v>14537</v>
      </c>
      <c r="FV15" s="209" t="s">
        <v>103</v>
      </c>
      <c r="FW15" s="78">
        <v>387125</v>
      </c>
      <c r="FX15" s="79">
        <v>324863</v>
      </c>
      <c r="FY15" s="209" t="s">
        <v>103</v>
      </c>
      <c r="FZ15" s="78">
        <v>1468.49819</v>
      </c>
      <c r="GA15" s="79">
        <v>1738.4267</v>
      </c>
      <c r="GB15" s="80">
        <v>1787.6641099999999</v>
      </c>
      <c r="GC15" s="80">
        <v>4858607.5670833299</v>
      </c>
      <c r="GD15" s="259">
        <v>2186048.75</v>
      </c>
      <c r="GE15" s="259">
        <v>0</v>
      </c>
      <c r="GF15" s="259">
        <v>0</v>
      </c>
      <c r="GG15" s="259">
        <v>0</v>
      </c>
      <c r="GH15" s="259">
        <v>0</v>
      </c>
      <c r="GI15" s="259">
        <v>0</v>
      </c>
      <c r="GJ15" s="259">
        <v>0</v>
      </c>
      <c r="GK15" s="259">
        <v>0</v>
      </c>
      <c r="GL15" s="259">
        <v>0</v>
      </c>
      <c r="GM15" s="259">
        <v>1.0000000000000009</v>
      </c>
      <c r="GN15" s="259">
        <v>0</v>
      </c>
    </row>
    <row r="16" spans="1:196" s="13" customFormat="1" x14ac:dyDescent="0.25">
      <c r="A16" s="173" t="s">
        <v>107</v>
      </c>
      <c r="B16" s="14" t="s">
        <v>18</v>
      </c>
      <c r="C16" s="69">
        <v>4626088</v>
      </c>
      <c r="D16" s="68">
        <v>1264463.5</v>
      </c>
      <c r="E16" s="69">
        <v>4216963.0199999996</v>
      </c>
      <c r="F16" s="115">
        <v>852444.7</v>
      </c>
      <c r="G16" s="115">
        <v>4811888.4000000004</v>
      </c>
      <c r="H16" s="70">
        <v>435940.9</v>
      </c>
      <c r="I16" s="68" t="s">
        <v>103</v>
      </c>
      <c r="J16" s="69" t="s">
        <v>103</v>
      </c>
      <c r="K16" s="70" t="s">
        <v>103</v>
      </c>
      <c r="L16" s="427">
        <v>566.4</v>
      </c>
      <c r="M16" s="427">
        <v>25</v>
      </c>
      <c r="N16" s="251">
        <v>543.70000000000005</v>
      </c>
      <c r="O16" s="439">
        <v>7.5</v>
      </c>
      <c r="P16" s="439">
        <v>544.16999999999996</v>
      </c>
      <c r="Q16" s="440">
        <v>7.5</v>
      </c>
      <c r="R16" s="68">
        <v>59</v>
      </c>
      <c r="S16" s="68">
        <v>17</v>
      </c>
      <c r="T16" s="68">
        <v>53</v>
      </c>
      <c r="U16" s="68">
        <v>10</v>
      </c>
      <c r="V16" s="69">
        <v>59</v>
      </c>
      <c r="W16" s="70">
        <v>5</v>
      </c>
      <c r="X16" s="68">
        <v>4</v>
      </c>
      <c r="Y16" s="68">
        <v>0</v>
      </c>
      <c r="Z16" s="68">
        <v>0</v>
      </c>
      <c r="AA16" s="68">
        <v>0</v>
      </c>
      <c r="AB16" s="68">
        <v>0</v>
      </c>
      <c r="AC16" s="70">
        <v>0</v>
      </c>
      <c r="AD16" s="68">
        <v>68</v>
      </c>
      <c r="AE16" s="162">
        <v>0</v>
      </c>
      <c r="AF16" s="68">
        <v>72</v>
      </c>
      <c r="AG16" s="162">
        <v>0</v>
      </c>
      <c r="AH16" s="68">
        <v>83</v>
      </c>
      <c r="AI16" s="183">
        <v>0</v>
      </c>
      <c r="AJ16" s="68">
        <v>0</v>
      </c>
      <c r="AK16" s="68">
        <v>0</v>
      </c>
      <c r="AL16" s="258">
        <v>0</v>
      </c>
      <c r="AM16" s="68">
        <v>0</v>
      </c>
      <c r="AN16" s="68">
        <v>0</v>
      </c>
      <c r="AO16" s="70">
        <v>0</v>
      </c>
      <c r="AP16" s="427">
        <v>10.4</v>
      </c>
      <c r="AQ16" s="427">
        <v>34.200000000000003</v>
      </c>
      <c r="AR16" s="427">
        <v>11.5</v>
      </c>
      <c r="AS16" s="427">
        <v>42</v>
      </c>
      <c r="AT16" s="251">
        <v>8.8000000000000007</v>
      </c>
      <c r="AU16" s="440">
        <v>51</v>
      </c>
      <c r="AV16" s="164">
        <v>5.53</v>
      </c>
      <c r="AW16" s="164">
        <v>9.31</v>
      </c>
      <c r="AX16" s="164">
        <v>6.61</v>
      </c>
      <c r="AY16" s="164">
        <v>13.43</v>
      </c>
      <c r="AZ16" s="535">
        <v>6.78</v>
      </c>
      <c r="BA16" s="536">
        <v>18.670000000000002</v>
      </c>
      <c r="BB16" s="68">
        <v>6583403</v>
      </c>
      <c r="BC16" s="68">
        <v>2407</v>
      </c>
      <c r="BD16" s="68">
        <v>73021</v>
      </c>
      <c r="BE16" s="258">
        <v>100162</v>
      </c>
      <c r="BF16" s="68">
        <v>3728201</v>
      </c>
      <c r="BG16" s="68">
        <v>3329</v>
      </c>
      <c r="BH16" s="68">
        <v>62101</v>
      </c>
      <c r="BI16" s="258">
        <v>70460</v>
      </c>
      <c r="BJ16" s="68">
        <v>3636510</v>
      </c>
      <c r="BK16" s="68">
        <v>3330</v>
      </c>
      <c r="BL16" s="69">
        <v>63501</v>
      </c>
      <c r="BM16" s="70">
        <v>67026</v>
      </c>
      <c r="BN16" s="68">
        <v>9946051.0700000003</v>
      </c>
      <c r="BO16" s="68">
        <v>16911.11</v>
      </c>
      <c r="BP16" s="258">
        <v>9579348.5399999991</v>
      </c>
      <c r="BQ16" s="68">
        <v>8444544.0800000001</v>
      </c>
      <c r="BR16" s="68">
        <v>30636.13</v>
      </c>
      <c r="BS16" s="258">
        <v>8179636.1799999997</v>
      </c>
      <c r="BT16" s="68">
        <v>8159005.3300000001</v>
      </c>
      <c r="BU16" s="69">
        <v>30389.5</v>
      </c>
      <c r="BV16" s="70">
        <v>8160243.2400000002</v>
      </c>
      <c r="BW16" s="68">
        <v>689</v>
      </c>
      <c r="BX16" s="69">
        <v>941</v>
      </c>
      <c r="BY16" s="70">
        <v>941</v>
      </c>
      <c r="BZ16" s="68">
        <v>1704047</v>
      </c>
      <c r="CA16" s="69">
        <v>1769138</v>
      </c>
      <c r="CB16" s="70">
        <v>1759420</v>
      </c>
      <c r="CC16" s="68">
        <v>150</v>
      </c>
      <c r="CD16" s="68">
        <v>150</v>
      </c>
      <c r="CE16" s="258">
        <v>150</v>
      </c>
      <c r="CF16" s="68">
        <v>0</v>
      </c>
      <c r="CG16" s="68">
        <v>0</v>
      </c>
      <c r="CH16" s="258">
        <v>0</v>
      </c>
      <c r="CI16" s="68" t="s">
        <v>103</v>
      </c>
      <c r="CJ16" s="68" t="s">
        <v>103</v>
      </c>
      <c r="CK16" s="258" t="s">
        <v>103</v>
      </c>
      <c r="CL16" s="210" t="s">
        <v>103</v>
      </c>
      <c r="CM16" s="211">
        <v>43.17</v>
      </c>
      <c r="CN16" s="212">
        <v>46.02</v>
      </c>
      <c r="CO16" s="210">
        <v>18.8</v>
      </c>
      <c r="CP16" s="211">
        <v>43.9</v>
      </c>
      <c r="CQ16" s="212">
        <v>46.2</v>
      </c>
      <c r="CR16" s="68" t="s">
        <v>103</v>
      </c>
      <c r="CS16" s="134" t="s">
        <v>103</v>
      </c>
      <c r="CT16" s="135">
        <v>38.200000000000003</v>
      </c>
      <c r="CU16" s="68" t="s">
        <v>103</v>
      </c>
      <c r="CV16" s="136">
        <v>0.85</v>
      </c>
      <c r="CW16" s="135">
        <v>0.85</v>
      </c>
      <c r="CX16" s="357" t="s">
        <v>112</v>
      </c>
      <c r="CY16" s="68">
        <v>30</v>
      </c>
      <c r="CZ16" s="68">
        <v>13</v>
      </c>
      <c r="DA16" s="68">
        <v>39</v>
      </c>
      <c r="DB16" s="68">
        <v>6</v>
      </c>
      <c r="DC16" s="69">
        <v>28</v>
      </c>
      <c r="DD16" s="70">
        <v>3</v>
      </c>
      <c r="DE16" s="278">
        <v>16088288.15</v>
      </c>
      <c r="DF16" s="96">
        <v>39816826.159999996</v>
      </c>
      <c r="DG16" s="375">
        <v>41664349.75</v>
      </c>
      <c r="DH16" s="288">
        <v>2.1</v>
      </c>
      <c r="DI16" s="103">
        <v>80</v>
      </c>
      <c r="DJ16" s="103">
        <v>3</v>
      </c>
      <c r="DK16" s="103">
        <v>92</v>
      </c>
      <c r="DL16" s="103">
        <v>3</v>
      </c>
      <c r="DM16" s="388">
        <v>92</v>
      </c>
      <c r="DN16" s="288">
        <v>1</v>
      </c>
      <c r="DO16" s="388">
        <v>1</v>
      </c>
      <c r="DP16" s="264">
        <v>32302</v>
      </c>
      <c r="DQ16" s="368">
        <v>33930</v>
      </c>
      <c r="DR16" s="264">
        <v>37185179.170000002</v>
      </c>
      <c r="DS16" s="16">
        <v>19702293.350000001</v>
      </c>
      <c r="DT16" s="368">
        <v>22944894.940000001</v>
      </c>
      <c r="DU16" s="264">
        <v>9069005.7800000012</v>
      </c>
      <c r="DV16" s="16">
        <v>9839014.5399999991</v>
      </c>
      <c r="DW16" s="368">
        <v>12022298.199999999</v>
      </c>
      <c r="DX16" s="264">
        <v>125383</v>
      </c>
      <c r="DY16" s="16">
        <v>123995</v>
      </c>
      <c r="DZ16" s="368">
        <v>124295</v>
      </c>
      <c r="EA16" s="264">
        <v>29972</v>
      </c>
      <c r="EB16" s="16">
        <v>33308</v>
      </c>
      <c r="EC16" s="368">
        <v>33656</v>
      </c>
      <c r="ED16" s="264" t="s">
        <v>115</v>
      </c>
      <c r="EE16" s="16" t="s">
        <v>115</v>
      </c>
      <c r="EF16" s="368" t="s">
        <v>115</v>
      </c>
      <c r="EG16" s="498">
        <v>0.66847180239745418</v>
      </c>
      <c r="EH16" s="499">
        <v>0.60640348401145205</v>
      </c>
      <c r="EI16" s="500">
        <v>0.59707952854097113</v>
      </c>
      <c r="EJ16" s="571">
        <v>1.4164092518646877E-2</v>
      </c>
      <c r="EK16" s="572">
        <v>2.5738335036247749E-2</v>
      </c>
      <c r="EL16" s="573" t="s">
        <v>103</v>
      </c>
      <c r="EM16" s="571">
        <v>0.3652527687787237</v>
      </c>
      <c r="EN16" s="572">
        <v>0.35184644577433949</v>
      </c>
      <c r="EO16" s="573" t="s">
        <v>103</v>
      </c>
      <c r="EP16" s="571">
        <v>0.62058313870262938</v>
      </c>
      <c r="EQ16" s="572">
        <v>0.62241521918941278</v>
      </c>
      <c r="ER16" s="573" t="s">
        <v>103</v>
      </c>
      <c r="ES16" s="603">
        <v>5.3009599999999997E-2</v>
      </c>
      <c r="ET16" s="604">
        <v>2.9657800000000002E-2</v>
      </c>
      <c r="EU16" s="605">
        <v>2.0319600000000004E-2</v>
      </c>
      <c r="EV16" s="264">
        <v>1462.70415</v>
      </c>
      <c r="EW16" s="16">
        <v>1446.5119</v>
      </c>
      <c r="EX16" s="368">
        <v>1450.0116700000001</v>
      </c>
      <c r="EY16" s="310">
        <v>0.19292587943741754</v>
      </c>
      <c r="EZ16" s="45">
        <v>0.21174421339707444</v>
      </c>
      <c r="FA16" s="407">
        <v>0.21307873960911927</v>
      </c>
      <c r="FB16" s="264">
        <v>397.38242026431016</v>
      </c>
      <c r="FC16" s="16">
        <v>539.36045808298729</v>
      </c>
      <c r="FD16" s="368">
        <v>558.0996822076512</v>
      </c>
      <c r="FE16" s="288">
        <v>185</v>
      </c>
      <c r="FF16" s="103">
        <v>47</v>
      </c>
      <c r="FG16" s="388">
        <v>32</v>
      </c>
      <c r="FH16" s="210">
        <v>7.054137323241588</v>
      </c>
      <c r="FI16" s="211">
        <v>7.2586233315859507</v>
      </c>
      <c r="FJ16" s="212" t="s">
        <v>103</v>
      </c>
      <c r="FK16" s="210">
        <v>53</v>
      </c>
      <c r="FL16" s="211">
        <v>31</v>
      </c>
      <c r="FM16" s="212">
        <v>40</v>
      </c>
      <c r="FN16" s="316">
        <v>2921.21</v>
      </c>
      <c r="FO16" s="241">
        <v>3670.29</v>
      </c>
      <c r="FP16" s="415">
        <v>3934.2</v>
      </c>
      <c r="FQ16" s="296">
        <v>8</v>
      </c>
      <c r="FR16" s="14">
        <v>8</v>
      </c>
      <c r="FS16" s="15">
        <v>3</v>
      </c>
      <c r="FT16" s="68">
        <v>46487</v>
      </c>
      <c r="FU16" s="69">
        <v>50827</v>
      </c>
      <c r="FV16" s="212" t="s">
        <v>103</v>
      </c>
      <c r="FW16" s="68">
        <v>324032</v>
      </c>
      <c r="FX16" s="69">
        <v>719287</v>
      </c>
      <c r="FY16" s="212" t="s">
        <v>103</v>
      </c>
      <c r="FZ16" s="68">
        <v>2107.02142</v>
      </c>
      <c r="GA16" s="69">
        <v>2368.3685500000001</v>
      </c>
      <c r="GB16" s="70">
        <v>2418.54637</v>
      </c>
      <c r="GC16" s="70">
        <v>31183018.564270802</v>
      </c>
      <c r="GD16" s="258">
        <v>79271545.173809499</v>
      </c>
      <c r="GE16" s="258">
        <v>14682950.24</v>
      </c>
      <c r="GF16" s="258">
        <v>0</v>
      </c>
      <c r="GG16" s="258">
        <v>0</v>
      </c>
      <c r="GH16" s="258">
        <v>0</v>
      </c>
      <c r="GI16" s="258">
        <v>0</v>
      </c>
      <c r="GJ16" s="258">
        <v>0</v>
      </c>
      <c r="GK16" s="258">
        <v>0</v>
      </c>
      <c r="GL16" s="258">
        <v>0</v>
      </c>
      <c r="GM16" s="258">
        <v>11</v>
      </c>
      <c r="GN16" s="258">
        <v>0</v>
      </c>
    </row>
    <row r="17" spans="1:196" s="47" customFormat="1" x14ac:dyDescent="0.25">
      <c r="A17" s="174" t="s">
        <v>107</v>
      </c>
      <c r="B17" s="46" t="s">
        <v>116</v>
      </c>
      <c r="C17" s="82">
        <v>66770122.719999999</v>
      </c>
      <c r="D17" s="81">
        <v>17143119.140000001</v>
      </c>
      <c r="E17" s="81">
        <v>68907134.317000002</v>
      </c>
      <c r="F17" s="81">
        <v>16974435.350000001</v>
      </c>
      <c r="G17" s="81">
        <v>69256840.590000004</v>
      </c>
      <c r="H17" s="328">
        <v>16678925.66</v>
      </c>
      <c r="I17" s="81">
        <v>348090378</v>
      </c>
      <c r="J17" s="82">
        <v>272735021.01016086</v>
      </c>
      <c r="K17" s="83">
        <v>269676067.99981236</v>
      </c>
      <c r="L17" s="441">
        <v>4299.5</v>
      </c>
      <c r="M17" s="442">
        <v>334.65</v>
      </c>
      <c r="N17" s="441">
        <v>4727</v>
      </c>
      <c r="O17" s="442">
        <v>373.8</v>
      </c>
      <c r="P17" s="441">
        <v>4866</v>
      </c>
      <c r="Q17" s="443">
        <v>377.65</v>
      </c>
      <c r="R17" s="192">
        <v>1257</v>
      </c>
      <c r="S17" s="81">
        <v>231</v>
      </c>
      <c r="T17" s="192">
        <f>254+549</f>
        <v>803</v>
      </c>
      <c r="U17" s="81">
        <v>212</v>
      </c>
      <c r="V17" s="81">
        <v>803</v>
      </c>
      <c r="W17" s="328">
        <v>212</v>
      </c>
      <c r="X17" s="81" t="s">
        <v>103</v>
      </c>
      <c r="Y17" s="81" t="s">
        <v>103</v>
      </c>
      <c r="Z17" s="81" t="s">
        <v>103</v>
      </c>
      <c r="AA17" s="81" t="s">
        <v>103</v>
      </c>
      <c r="AB17" s="81" t="s">
        <v>103</v>
      </c>
      <c r="AC17" s="328" t="s">
        <v>103</v>
      </c>
      <c r="AD17" s="81" t="s">
        <v>103</v>
      </c>
      <c r="AE17" s="81">
        <v>17</v>
      </c>
      <c r="AF17" s="81" t="s">
        <v>103</v>
      </c>
      <c r="AG17" s="81">
        <v>59</v>
      </c>
      <c r="AH17" s="81" t="s">
        <v>103</v>
      </c>
      <c r="AI17" s="328">
        <v>62</v>
      </c>
      <c r="AJ17" s="81" t="s">
        <v>103</v>
      </c>
      <c r="AK17" s="81" t="s">
        <v>103</v>
      </c>
      <c r="AL17" s="328" t="s">
        <v>103</v>
      </c>
      <c r="AM17" s="81">
        <v>0</v>
      </c>
      <c r="AN17" s="81">
        <v>0</v>
      </c>
      <c r="AO17" s="328">
        <v>0</v>
      </c>
      <c r="AP17" s="442">
        <v>13</v>
      </c>
      <c r="AQ17" s="442">
        <v>26.4</v>
      </c>
      <c r="AR17" s="597">
        <f>(246*8+191*9)/(246+191)</f>
        <v>8.4370709382151023</v>
      </c>
      <c r="AS17" s="442">
        <v>29.1</v>
      </c>
      <c r="AT17" s="442">
        <f>(7*258+8*180)/(258+180)</f>
        <v>7.4109589041095889</v>
      </c>
      <c r="AU17" s="443">
        <v>30</v>
      </c>
      <c r="AV17" s="548">
        <v>4.2</v>
      </c>
      <c r="AW17" s="548">
        <v>8.3699999999999992</v>
      </c>
      <c r="AX17" s="548">
        <v>5</v>
      </c>
      <c r="AY17" s="548">
        <v>12</v>
      </c>
      <c r="AZ17" s="548">
        <v>5.46</v>
      </c>
      <c r="BA17" s="549">
        <v>12.58</v>
      </c>
      <c r="BB17" s="81" t="s">
        <v>103</v>
      </c>
      <c r="BC17" s="81" t="s">
        <v>103</v>
      </c>
      <c r="BD17" s="81" t="s">
        <v>103</v>
      </c>
      <c r="BE17" s="328" t="s">
        <v>103</v>
      </c>
      <c r="BF17" s="81" t="s">
        <v>103</v>
      </c>
      <c r="BG17" s="81" t="s">
        <v>103</v>
      </c>
      <c r="BH17" s="81" t="s">
        <v>103</v>
      </c>
      <c r="BI17" s="328" t="s">
        <v>103</v>
      </c>
      <c r="BJ17" s="81" t="s">
        <v>103</v>
      </c>
      <c r="BK17" s="81" t="s">
        <v>103</v>
      </c>
      <c r="BL17" s="81" t="s">
        <v>103</v>
      </c>
      <c r="BM17" s="328" t="s">
        <v>103</v>
      </c>
      <c r="BN17" s="81">
        <v>116666426</v>
      </c>
      <c r="BO17" s="81">
        <v>7135043</v>
      </c>
      <c r="BP17" s="328">
        <v>129438721</v>
      </c>
      <c r="BQ17" s="81">
        <v>138348029</v>
      </c>
      <c r="BR17" s="81">
        <v>2182652</v>
      </c>
      <c r="BS17" s="328">
        <v>104271197</v>
      </c>
      <c r="BT17" s="81">
        <v>136807246</v>
      </c>
      <c r="BU17" s="81">
        <v>2332545</v>
      </c>
      <c r="BV17" s="328">
        <v>105774261</v>
      </c>
      <c r="BW17" s="81">
        <v>2512</v>
      </c>
      <c r="BX17" s="81">
        <v>2194</v>
      </c>
      <c r="BY17" s="328">
        <v>2215</v>
      </c>
      <c r="BZ17" s="81">
        <v>4625649.53</v>
      </c>
      <c r="CA17" s="81">
        <v>5750437.79</v>
      </c>
      <c r="CB17" s="328">
        <v>6083988.4800000004</v>
      </c>
      <c r="CC17" s="81">
        <v>20</v>
      </c>
      <c r="CD17" s="81">
        <v>20</v>
      </c>
      <c r="CE17" s="328">
        <v>20</v>
      </c>
      <c r="CF17" s="81">
        <v>0</v>
      </c>
      <c r="CG17" s="81">
        <v>0</v>
      </c>
      <c r="CH17" s="328">
        <v>0</v>
      </c>
      <c r="CI17" s="81" t="s">
        <v>103</v>
      </c>
      <c r="CJ17" s="81" t="s">
        <v>103</v>
      </c>
      <c r="CK17" s="328" t="s">
        <v>103</v>
      </c>
      <c r="CL17" s="213">
        <v>123.5</v>
      </c>
      <c r="CM17" s="220">
        <v>156.5</v>
      </c>
      <c r="CN17" s="221">
        <v>163.5</v>
      </c>
      <c r="CO17" s="213">
        <v>50.4</v>
      </c>
      <c r="CP17" s="220">
        <v>66.599999999999994</v>
      </c>
      <c r="CQ17" s="221">
        <v>74.099999999999994</v>
      </c>
      <c r="CR17" s="81" t="s">
        <v>103</v>
      </c>
      <c r="CS17" s="81" t="s">
        <v>103</v>
      </c>
      <c r="CT17" s="328" t="s">
        <v>103</v>
      </c>
      <c r="CU17" s="81" t="s">
        <v>103</v>
      </c>
      <c r="CV17" s="81" t="s">
        <v>103</v>
      </c>
      <c r="CW17" s="328" t="s">
        <v>103</v>
      </c>
      <c r="CX17" s="358" t="s">
        <v>105</v>
      </c>
      <c r="CY17" s="81">
        <v>143</v>
      </c>
      <c r="CZ17" s="81">
        <v>43</v>
      </c>
      <c r="DA17" s="81">
        <v>203</v>
      </c>
      <c r="DB17" s="81">
        <v>32</v>
      </c>
      <c r="DC17" s="82">
        <v>256</v>
      </c>
      <c r="DD17" s="83">
        <v>34</v>
      </c>
      <c r="DE17" s="279">
        <v>49504343</v>
      </c>
      <c r="DF17" s="97">
        <v>94832283.890000001</v>
      </c>
      <c r="DG17" s="376">
        <v>94752682.939999998</v>
      </c>
      <c r="DH17" s="292">
        <v>2.4</v>
      </c>
      <c r="DI17" s="107">
        <v>88</v>
      </c>
      <c r="DJ17" s="107">
        <v>3.2</v>
      </c>
      <c r="DK17" s="107">
        <v>126</v>
      </c>
      <c r="DL17" s="107">
        <v>3.2</v>
      </c>
      <c r="DM17" s="392">
        <v>122</v>
      </c>
      <c r="DN17" s="292">
        <v>1</v>
      </c>
      <c r="DO17" s="392">
        <v>4</v>
      </c>
      <c r="DP17" s="299">
        <v>312124</v>
      </c>
      <c r="DQ17" s="397">
        <v>384796</v>
      </c>
      <c r="DR17" s="299">
        <v>113963303.37</v>
      </c>
      <c r="DS17" s="48">
        <v>77821142.370000005</v>
      </c>
      <c r="DT17" s="397">
        <v>66054147.259999998</v>
      </c>
      <c r="DU17" s="299">
        <v>733668291.11999965</v>
      </c>
      <c r="DV17" s="48">
        <v>520597575.57000011</v>
      </c>
      <c r="DW17" s="397">
        <v>549040737.85999978</v>
      </c>
      <c r="DX17" s="299">
        <v>308548</v>
      </c>
      <c r="DY17" s="48">
        <v>298111</v>
      </c>
      <c r="DZ17" s="397">
        <v>296262</v>
      </c>
      <c r="EA17" s="299">
        <v>2510284</v>
      </c>
      <c r="EB17" s="48">
        <v>2440503</v>
      </c>
      <c r="EC17" s="397">
        <v>2433290</v>
      </c>
      <c r="ED17" s="299" t="s">
        <v>115</v>
      </c>
      <c r="EE17" s="48" t="s">
        <v>115</v>
      </c>
      <c r="EF17" s="397" t="s">
        <v>115</v>
      </c>
      <c r="EG17" s="510">
        <v>0.64496609927790816</v>
      </c>
      <c r="EH17" s="511">
        <v>0.60887723029341423</v>
      </c>
      <c r="EI17" s="512">
        <v>0.60134610581174774</v>
      </c>
      <c r="EJ17" s="583">
        <v>1.837008409557529E-3</v>
      </c>
      <c r="EK17" s="584">
        <v>3.6158370026709952E-3</v>
      </c>
      <c r="EL17" s="585" t="s">
        <v>103</v>
      </c>
      <c r="EM17" s="583">
        <v>0.26652513014791412</v>
      </c>
      <c r="EN17" s="584">
        <v>0.20477629658342772</v>
      </c>
      <c r="EO17" s="585" t="s">
        <v>103</v>
      </c>
      <c r="EP17" s="583">
        <v>0.73163786144252829</v>
      </c>
      <c r="EQ17" s="584">
        <v>0.79160786641390124</v>
      </c>
      <c r="ER17" s="585" t="s">
        <v>103</v>
      </c>
      <c r="ES17" s="615">
        <v>3.3255800000000002E-2</v>
      </c>
      <c r="ET17" s="616">
        <v>3.2890200000000001E-2</v>
      </c>
      <c r="EU17" s="617">
        <v>2.6589100000000001E-2</v>
      </c>
      <c r="EV17" s="299">
        <v>1873.7353499999999</v>
      </c>
      <c r="EW17" s="48">
        <v>1810.6839199999999</v>
      </c>
      <c r="EX17" s="397">
        <v>1799.45335</v>
      </c>
      <c r="EY17" s="311">
        <v>0.89054047917719115</v>
      </c>
      <c r="EZ17" s="49">
        <v>0.89114530196661523</v>
      </c>
      <c r="FA17" s="408">
        <v>0.89146130940168933</v>
      </c>
      <c r="FB17" s="299">
        <v>482.31069396009696</v>
      </c>
      <c r="FC17" s="48">
        <v>668.00285799584708</v>
      </c>
      <c r="FD17" s="397">
        <v>704.16388196933804</v>
      </c>
      <c r="FE17" s="292">
        <v>112</v>
      </c>
      <c r="FF17" s="107">
        <v>97</v>
      </c>
      <c r="FG17" s="392">
        <v>102</v>
      </c>
      <c r="FH17" s="213">
        <v>17.452232391718631</v>
      </c>
      <c r="FI17" s="220">
        <v>11.652330843209409</v>
      </c>
      <c r="FJ17" s="221" t="s">
        <v>103</v>
      </c>
      <c r="FK17" s="213">
        <v>551</v>
      </c>
      <c r="FL17" s="220">
        <v>196</v>
      </c>
      <c r="FM17" s="221">
        <v>220</v>
      </c>
      <c r="FN17" s="320">
        <v>4494.03</v>
      </c>
      <c r="FO17" s="246">
        <v>5274.86</v>
      </c>
      <c r="FP17" s="419">
        <v>5290.36</v>
      </c>
      <c r="FQ17" s="326">
        <v>15</v>
      </c>
      <c r="FR17" s="46">
        <v>18</v>
      </c>
      <c r="FS17" s="423">
        <v>11</v>
      </c>
      <c r="FT17" s="81">
        <v>75628</v>
      </c>
      <c r="FU17" s="82">
        <v>59210</v>
      </c>
      <c r="FV17" s="221" t="s">
        <v>103</v>
      </c>
      <c r="FW17" s="81">
        <v>2128673</v>
      </c>
      <c r="FX17" s="82">
        <v>1787373</v>
      </c>
      <c r="FY17" s="221" t="s">
        <v>103</v>
      </c>
      <c r="FZ17" s="81">
        <v>2057.8081699999998</v>
      </c>
      <c r="GA17" s="82">
        <v>2608.1878400000001</v>
      </c>
      <c r="GB17" s="83">
        <v>2701.9016999999999</v>
      </c>
      <c r="GC17" s="83">
        <v>108434367.12921301</v>
      </c>
      <c r="GD17" s="328">
        <v>844554796.74738097</v>
      </c>
      <c r="GE17" s="328">
        <v>150144008.08255768</v>
      </c>
      <c r="GF17" s="328">
        <v>2203795.31</v>
      </c>
      <c r="GG17" s="328">
        <v>5.6433333333333344</v>
      </c>
      <c r="GH17" s="328">
        <v>0.69000000000000006</v>
      </c>
      <c r="GI17" s="328">
        <v>0.35428571428571431</v>
      </c>
      <c r="GJ17" s="328">
        <v>0.10285714285714287</v>
      </c>
      <c r="GK17" s="328">
        <v>0</v>
      </c>
      <c r="GL17" s="328">
        <v>0.28571428571428575</v>
      </c>
      <c r="GM17" s="328">
        <v>30.400274725274727</v>
      </c>
      <c r="GN17" s="328">
        <v>10.714285714285715</v>
      </c>
    </row>
    <row r="18" spans="1:196" s="34" customFormat="1" x14ac:dyDescent="0.25">
      <c r="A18" s="172" t="s">
        <v>107</v>
      </c>
      <c r="B18" s="32" t="s">
        <v>58</v>
      </c>
      <c r="C18" s="193">
        <v>2224000</v>
      </c>
      <c r="D18" s="78" t="s">
        <v>98</v>
      </c>
      <c r="E18" s="79">
        <v>4576164</v>
      </c>
      <c r="F18" s="118" t="s">
        <v>98</v>
      </c>
      <c r="G18" s="118">
        <v>4629722</v>
      </c>
      <c r="H18" s="80" t="s">
        <v>98</v>
      </c>
      <c r="I18" s="78">
        <v>4375000</v>
      </c>
      <c r="J18" s="79">
        <v>12250000</v>
      </c>
      <c r="K18" s="80" t="s">
        <v>103</v>
      </c>
      <c r="L18" s="444">
        <v>444</v>
      </c>
      <c r="M18" s="436" t="s">
        <v>98</v>
      </c>
      <c r="N18" s="445">
        <v>310.10000000000002</v>
      </c>
      <c r="O18" s="437" t="s">
        <v>98</v>
      </c>
      <c r="P18" s="446">
        <v>340</v>
      </c>
      <c r="Q18" s="438" t="s">
        <v>98</v>
      </c>
      <c r="R18" s="80">
        <v>63</v>
      </c>
      <c r="S18" s="80" t="s">
        <v>98</v>
      </c>
      <c r="T18" s="80">
        <v>49</v>
      </c>
      <c r="U18" s="80" t="s">
        <v>98</v>
      </c>
      <c r="V18" s="80" t="s">
        <v>103</v>
      </c>
      <c r="W18" s="80" t="s">
        <v>98</v>
      </c>
      <c r="X18" s="78" t="s">
        <v>103</v>
      </c>
      <c r="Y18" s="78" t="s">
        <v>98</v>
      </c>
      <c r="Z18" s="78">
        <v>0</v>
      </c>
      <c r="AA18" s="78" t="s">
        <v>98</v>
      </c>
      <c r="AB18" s="78">
        <v>0</v>
      </c>
      <c r="AC18" s="80" t="s">
        <v>98</v>
      </c>
      <c r="AD18" s="78" t="s">
        <v>103</v>
      </c>
      <c r="AE18" s="78" t="s">
        <v>98</v>
      </c>
      <c r="AF18" s="78">
        <v>59</v>
      </c>
      <c r="AG18" s="78" t="s">
        <v>98</v>
      </c>
      <c r="AH18" s="78">
        <v>59</v>
      </c>
      <c r="AI18" s="80" t="s">
        <v>98</v>
      </c>
      <c r="AJ18" s="78">
        <v>0</v>
      </c>
      <c r="AK18" s="78">
        <v>0</v>
      </c>
      <c r="AL18" s="259">
        <v>0</v>
      </c>
      <c r="AM18" s="78">
        <v>0</v>
      </c>
      <c r="AN18" s="78">
        <v>1</v>
      </c>
      <c r="AO18" s="80">
        <f>18+5</f>
        <v>23</v>
      </c>
      <c r="AP18" s="436" t="s">
        <v>103</v>
      </c>
      <c r="AQ18" s="436" t="s">
        <v>98</v>
      </c>
      <c r="AR18" s="436">
        <v>9</v>
      </c>
      <c r="AS18" s="436" t="s">
        <v>98</v>
      </c>
      <c r="AT18" s="254">
        <v>4.91</v>
      </c>
      <c r="AU18" s="438" t="s">
        <v>98</v>
      </c>
      <c r="AV18" s="544">
        <f>DE18/C18</f>
        <v>6.6241442356115101</v>
      </c>
      <c r="AW18" s="544" t="s">
        <v>98</v>
      </c>
      <c r="AX18" s="544">
        <f>DF18/E18</f>
        <v>5.4924264973895163</v>
      </c>
      <c r="AY18" s="544" t="s">
        <v>98</v>
      </c>
      <c r="AZ18" s="545">
        <v>7.39</v>
      </c>
      <c r="BA18" s="547" t="s">
        <v>98</v>
      </c>
      <c r="BB18" s="78" t="s">
        <v>103</v>
      </c>
      <c r="BC18" s="78" t="s">
        <v>103</v>
      </c>
      <c r="BD18" s="78" t="s">
        <v>103</v>
      </c>
      <c r="BE18" s="259" t="s">
        <v>103</v>
      </c>
      <c r="BF18" s="78" t="s">
        <v>103</v>
      </c>
      <c r="BG18" s="78" t="s">
        <v>103</v>
      </c>
      <c r="BH18" s="78" t="s">
        <v>103</v>
      </c>
      <c r="BI18" s="259" t="s">
        <v>103</v>
      </c>
      <c r="BJ18" s="78" t="s">
        <v>103</v>
      </c>
      <c r="BK18" s="78" t="s">
        <v>103</v>
      </c>
      <c r="BL18" s="79" t="s">
        <v>103</v>
      </c>
      <c r="BM18" s="80" t="s">
        <v>103</v>
      </c>
      <c r="BN18" s="78" t="s">
        <v>103</v>
      </c>
      <c r="BO18" s="78" t="s">
        <v>103</v>
      </c>
      <c r="BP18" s="259" t="s">
        <v>103</v>
      </c>
      <c r="BQ18" s="78" t="s">
        <v>103</v>
      </c>
      <c r="BR18" s="78" t="s">
        <v>103</v>
      </c>
      <c r="BS18" s="259" t="s">
        <v>103</v>
      </c>
      <c r="BT18" s="78" t="s">
        <v>103</v>
      </c>
      <c r="BU18" s="78" t="s">
        <v>103</v>
      </c>
      <c r="BV18" s="259" t="s">
        <v>103</v>
      </c>
      <c r="BW18" s="78" t="s">
        <v>98</v>
      </c>
      <c r="BX18" s="78" t="s">
        <v>98</v>
      </c>
      <c r="BY18" s="259" t="s">
        <v>98</v>
      </c>
      <c r="BZ18" s="78" t="s">
        <v>98</v>
      </c>
      <c r="CA18" s="78" t="s">
        <v>98</v>
      </c>
      <c r="CB18" s="259" t="s">
        <v>98</v>
      </c>
      <c r="CC18" s="78" t="s">
        <v>103</v>
      </c>
      <c r="CD18" s="79" t="s">
        <v>103</v>
      </c>
      <c r="CE18" s="80" t="s">
        <v>103</v>
      </c>
      <c r="CF18" s="78" t="s">
        <v>103</v>
      </c>
      <c r="CG18" s="79" t="s">
        <v>103</v>
      </c>
      <c r="CH18" s="80" t="s">
        <v>103</v>
      </c>
      <c r="CI18" s="78" t="s">
        <v>103</v>
      </c>
      <c r="CJ18" s="79" t="s">
        <v>103</v>
      </c>
      <c r="CK18" s="80" t="s">
        <v>103</v>
      </c>
      <c r="CL18" s="207" t="s">
        <v>103</v>
      </c>
      <c r="CM18" s="208">
        <v>20.9</v>
      </c>
      <c r="CN18" s="209">
        <v>24.1</v>
      </c>
      <c r="CO18" s="207">
        <v>8.4</v>
      </c>
      <c r="CP18" s="208">
        <v>20.9</v>
      </c>
      <c r="CQ18" s="209">
        <v>24.1</v>
      </c>
      <c r="CR18" s="78" t="s">
        <v>103</v>
      </c>
      <c r="CS18" s="79" t="s">
        <v>103</v>
      </c>
      <c r="CT18" s="80" t="s">
        <v>103</v>
      </c>
      <c r="CU18" s="78">
        <v>0</v>
      </c>
      <c r="CV18" s="194">
        <v>0.4</v>
      </c>
      <c r="CW18" s="347">
        <v>0.4</v>
      </c>
      <c r="CX18" s="357" t="s">
        <v>112</v>
      </c>
      <c r="CY18" s="78">
        <v>51</v>
      </c>
      <c r="CZ18" s="78" t="s">
        <v>98</v>
      </c>
      <c r="DA18" s="78">
        <v>32</v>
      </c>
      <c r="DB18" s="78" t="s">
        <v>98</v>
      </c>
      <c r="DC18" s="79">
        <v>28</v>
      </c>
      <c r="DD18" s="259" t="s">
        <v>98</v>
      </c>
      <c r="DE18" s="276">
        <v>14732096.779999999</v>
      </c>
      <c r="DF18" s="35">
        <v>25134244.41</v>
      </c>
      <c r="DG18" s="377">
        <v>29536795.48</v>
      </c>
      <c r="DH18" s="291">
        <v>2.4</v>
      </c>
      <c r="DI18" s="231">
        <v>50</v>
      </c>
      <c r="DJ18" s="231">
        <v>3</v>
      </c>
      <c r="DK18" s="231">
        <v>60</v>
      </c>
      <c r="DL18" s="231">
        <v>3</v>
      </c>
      <c r="DM18" s="391">
        <v>60</v>
      </c>
      <c r="DN18" s="693">
        <v>0</v>
      </c>
      <c r="DO18" s="694"/>
      <c r="DP18" s="277">
        <v>6408</v>
      </c>
      <c r="DQ18" s="374">
        <v>9475</v>
      </c>
      <c r="DR18" s="303"/>
      <c r="DS18" s="52"/>
      <c r="DT18" s="400"/>
      <c r="DU18" s="277">
        <v>69160118.689999998</v>
      </c>
      <c r="DV18" s="35">
        <v>39324213.119999997</v>
      </c>
      <c r="DW18" s="374">
        <v>22053548.030000001</v>
      </c>
      <c r="DX18" s="277">
        <v>95036</v>
      </c>
      <c r="DY18" s="35">
        <v>92473</v>
      </c>
      <c r="DZ18" s="374">
        <v>92090</v>
      </c>
      <c r="EA18" s="298"/>
      <c r="EB18" s="51"/>
      <c r="EC18" s="396"/>
      <c r="ED18" s="277" t="s">
        <v>115</v>
      </c>
      <c r="EE18" s="35" t="s">
        <v>115</v>
      </c>
      <c r="EF18" s="374" t="s">
        <v>115</v>
      </c>
      <c r="EG18" s="513">
        <v>0.66301191127572712</v>
      </c>
      <c r="EH18" s="514">
        <v>0.63374174083245916</v>
      </c>
      <c r="EI18" s="515">
        <v>0.6248018243023129</v>
      </c>
      <c r="EJ18" s="586">
        <v>0</v>
      </c>
      <c r="EK18" s="587">
        <v>1.5085724517659698E-2</v>
      </c>
      <c r="EL18" s="588" t="s">
        <v>103</v>
      </c>
      <c r="EM18" s="586">
        <v>0.45993440697048316</v>
      </c>
      <c r="EN18" s="587">
        <v>0.46210662966113075</v>
      </c>
      <c r="EO18" s="588" t="s">
        <v>103</v>
      </c>
      <c r="EP18" s="586">
        <v>0.49243722159674974</v>
      </c>
      <c r="EQ18" s="587">
        <v>0.52280764582120953</v>
      </c>
      <c r="ER18" s="588" t="s">
        <v>103</v>
      </c>
      <c r="ES18" s="618">
        <v>5.3594700000000002E-2</v>
      </c>
      <c r="ET18" s="619">
        <v>3.0356299999999999E-2</v>
      </c>
      <c r="EU18" s="620">
        <v>2.6069700000000001E-2</v>
      </c>
      <c r="EV18" s="277">
        <v>622.49296000000004</v>
      </c>
      <c r="EW18" s="35">
        <v>606.02268000000004</v>
      </c>
      <c r="EX18" s="374">
        <v>603.51268000000005</v>
      </c>
      <c r="EY18" s="298"/>
      <c r="EZ18" s="51"/>
      <c r="FA18" s="396"/>
      <c r="FB18" s="277">
        <v>394.97664043099456</v>
      </c>
      <c r="FC18" s="35">
        <v>513.85809912082448</v>
      </c>
      <c r="FD18" s="374">
        <v>531.44749701379089</v>
      </c>
      <c r="FE18" s="291" t="s">
        <v>103</v>
      </c>
      <c r="FF18" s="106" t="s">
        <v>103</v>
      </c>
      <c r="FG18" s="391" t="s">
        <v>103</v>
      </c>
      <c r="FH18" s="207">
        <v>9.136406203964814</v>
      </c>
      <c r="FI18" s="208">
        <v>11.638543142322623</v>
      </c>
      <c r="FJ18" s="209" t="s">
        <v>103</v>
      </c>
      <c r="FK18" s="207">
        <v>254</v>
      </c>
      <c r="FL18" s="208">
        <v>311</v>
      </c>
      <c r="FM18" s="209">
        <v>257</v>
      </c>
      <c r="FN18" s="319">
        <v>3920.16</v>
      </c>
      <c r="FO18" s="244">
        <v>5314.6</v>
      </c>
      <c r="FP18" s="418">
        <v>5370.16</v>
      </c>
      <c r="FQ18" s="325">
        <v>2</v>
      </c>
      <c r="FR18" s="245">
        <v>4</v>
      </c>
      <c r="FS18" s="33">
        <v>0</v>
      </c>
      <c r="FT18" s="78">
        <v>19698</v>
      </c>
      <c r="FU18" s="79">
        <v>56180</v>
      </c>
      <c r="FV18" s="209" t="s">
        <v>103</v>
      </c>
      <c r="FW18" s="78">
        <v>245538</v>
      </c>
      <c r="FX18" s="79">
        <v>1664282</v>
      </c>
      <c r="FY18" s="209" t="s">
        <v>103</v>
      </c>
      <c r="FZ18" s="78">
        <v>1186.31963</v>
      </c>
      <c r="GA18" s="79">
        <v>1421.91659</v>
      </c>
      <c r="GB18" s="80">
        <v>1473.1134199999999</v>
      </c>
      <c r="GC18" s="80">
        <v>44631859.208585098</v>
      </c>
      <c r="GD18" s="259">
        <v>140817789.58000001</v>
      </c>
      <c r="GE18" s="259">
        <v>6787084.4199999999</v>
      </c>
      <c r="GF18" s="259">
        <v>104142869.96000001</v>
      </c>
      <c r="GG18" s="259">
        <v>0</v>
      </c>
      <c r="GH18" s="259">
        <v>0</v>
      </c>
      <c r="GI18" s="259">
        <v>0</v>
      </c>
      <c r="GJ18" s="259">
        <v>0</v>
      </c>
      <c r="GK18" s="259">
        <v>0</v>
      </c>
      <c r="GL18" s="259">
        <v>0</v>
      </c>
      <c r="GM18" s="259">
        <v>7.5</v>
      </c>
      <c r="GN18" s="259">
        <v>0</v>
      </c>
    </row>
    <row r="19" spans="1:196" s="34" customFormat="1" x14ac:dyDescent="0.25">
      <c r="A19" s="172" t="s">
        <v>107</v>
      </c>
      <c r="B19" s="32" t="s">
        <v>63</v>
      </c>
      <c r="C19" s="79" t="s">
        <v>103</v>
      </c>
      <c r="D19" s="79" t="s">
        <v>98</v>
      </c>
      <c r="E19" s="79" t="s">
        <v>103</v>
      </c>
      <c r="F19" s="79" t="s">
        <v>98</v>
      </c>
      <c r="G19" s="79">
        <f>(2634.4+657.5+413.8+306.5+460.7+105.6+1227.3+279.8+419.2+455.2)*1000</f>
        <v>6960000.0000000009</v>
      </c>
      <c r="H19" s="80" t="s">
        <v>98</v>
      </c>
      <c r="I19" s="78" t="s">
        <v>103</v>
      </c>
      <c r="J19" s="79" t="s">
        <v>103</v>
      </c>
      <c r="K19" s="80" t="s">
        <v>103</v>
      </c>
      <c r="L19" s="436" t="s">
        <v>103</v>
      </c>
      <c r="M19" s="436" t="s">
        <v>98</v>
      </c>
      <c r="N19" s="254" t="s">
        <v>103</v>
      </c>
      <c r="O19" s="437" t="s">
        <v>98</v>
      </c>
      <c r="P19" s="437">
        <f>299.9+110+116.3+103.1+42.6+222.8+5.6+64.2+123.6+73</f>
        <v>1161.1000000000001</v>
      </c>
      <c r="Q19" s="438" t="s">
        <v>98</v>
      </c>
      <c r="R19" s="80" t="s">
        <v>103</v>
      </c>
      <c r="S19" s="80" t="s">
        <v>98</v>
      </c>
      <c r="T19" s="80">
        <v>156</v>
      </c>
      <c r="U19" s="80" t="s">
        <v>98</v>
      </c>
      <c r="V19" s="80">
        <f>51+49+31+7+2+4+8+4</f>
        <v>156</v>
      </c>
      <c r="W19" s="80" t="s">
        <v>98</v>
      </c>
      <c r="X19" s="436" t="s">
        <v>103</v>
      </c>
      <c r="Y19" s="436" t="s">
        <v>98</v>
      </c>
      <c r="Z19" s="254" t="s">
        <v>103</v>
      </c>
      <c r="AA19" s="437" t="s">
        <v>98</v>
      </c>
      <c r="AB19" s="437" t="s">
        <v>103</v>
      </c>
      <c r="AC19" s="438" t="s">
        <v>98</v>
      </c>
      <c r="AD19" s="436" t="s">
        <v>103</v>
      </c>
      <c r="AE19" s="436" t="s">
        <v>98</v>
      </c>
      <c r="AF19" s="254" t="s">
        <v>103</v>
      </c>
      <c r="AG19" s="437" t="s">
        <v>98</v>
      </c>
      <c r="AH19" s="437" t="s">
        <v>103</v>
      </c>
      <c r="AI19" s="438" t="s">
        <v>98</v>
      </c>
      <c r="AJ19" s="78" t="s">
        <v>103</v>
      </c>
      <c r="AK19" s="78" t="s">
        <v>103</v>
      </c>
      <c r="AL19" s="259" t="s">
        <v>103</v>
      </c>
      <c r="AM19" s="78" t="s">
        <v>103</v>
      </c>
      <c r="AN19" s="78" t="s">
        <v>103</v>
      </c>
      <c r="AO19" s="80" t="s">
        <v>103</v>
      </c>
      <c r="AP19" s="436" t="s">
        <v>103</v>
      </c>
      <c r="AQ19" s="436" t="s">
        <v>98</v>
      </c>
      <c r="AR19" s="436" t="s">
        <v>103</v>
      </c>
      <c r="AS19" s="436" t="s">
        <v>98</v>
      </c>
      <c r="AT19" s="254" t="s">
        <v>103</v>
      </c>
      <c r="AU19" s="438" t="s">
        <v>98</v>
      </c>
      <c r="AV19" s="544" t="s">
        <v>103</v>
      </c>
      <c r="AW19" s="544" t="s">
        <v>98</v>
      </c>
      <c r="AX19" s="544" t="s">
        <v>103</v>
      </c>
      <c r="AY19" s="544" t="s">
        <v>98</v>
      </c>
      <c r="AZ19" s="545">
        <f>AVERAGE(2.64,4,4.73,5.24,3.27)</f>
        <v>3.976</v>
      </c>
      <c r="BA19" s="547" t="s">
        <v>98</v>
      </c>
      <c r="BB19" s="78" t="s">
        <v>103</v>
      </c>
      <c r="BC19" s="78" t="s">
        <v>103</v>
      </c>
      <c r="BD19" s="78" t="s">
        <v>103</v>
      </c>
      <c r="BE19" s="259" t="s">
        <v>103</v>
      </c>
      <c r="BF19" s="78" t="s">
        <v>103</v>
      </c>
      <c r="BG19" s="78" t="s">
        <v>103</v>
      </c>
      <c r="BH19" s="78" t="s">
        <v>103</v>
      </c>
      <c r="BI19" s="259" t="s">
        <v>103</v>
      </c>
      <c r="BJ19" s="78" t="s">
        <v>103</v>
      </c>
      <c r="BK19" s="78" t="s">
        <v>103</v>
      </c>
      <c r="BL19" s="79" t="s">
        <v>103</v>
      </c>
      <c r="BM19" s="80" t="s">
        <v>103</v>
      </c>
      <c r="BN19" s="78" t="s">
        <v>103</v>
      </c>
      <c r="BO19" s="78" t="s">
        <v>103</v>
      </c>
      <c r="BP19" s="259" t="s">
        <v>103</v>
      </c>
      <c r="BQ19" s="78" t="s">
        <v>103</v>
      </c>
      <c r="BR19" s="78" t="s">
        <v>103</v>
      </c>
      <c r="BS19" s="259" t="s">
        <v>103</v>
      </c>
      <c r="BT19" s="78" t="s">
        <v>103</v>
      </c>
      <c r="BU19" s="78" t="s">
        <v>103</v>
      </c>
      <c r="BV19" s="259" t="s">
        <v>103</v>
      </c>
      <c r="BW19" s="78" t="s">
        <v>98</v>
      </c>
      <c r="BX19" s="78" t="s">
        <v>98</v>
      </c>
      <c r="BY19" s="259" t="s">
        <v>98</v>
      </c>
      <c r="BZ19" s="78" t="s">
        <v>98</v>
      </c>
      <c r="CA19" s="78" t="s">
        <v>98</v>
      </c>
      <c r="CB19" s="259" t="s">
        <v>98</v>
      </c>
      <c r="CC19" s="78" t="s">
        <v>103</v>
      </c>
      <c r="CD19" s="79" t="s">
        <v>103</v>
      </c>
      <c r="CE19" s="80" t="s">
        <v>103</v>
      </c>
      <c r="CF19" s="78" t="s">
        <v>103</v>
      </c>
      <c r="CG19" s="79" t="s">
        <v>103</v>
      </c>
      <c r="CH19" s="80" t="s">
        <v>103</v>
      </c>
      <c r="CI19" s="78" t="s">
        <v>103</v>
      </c>
      <c r="CJ19" s="79" t="s">
        <v>103</v>
      </c>
      <c r="CK19" s="80" t="s">
        <v>103</v>
      </c>
      <c r="CL19" s="207">
        <v>0</v>
      </c>
      <c r="CM19" s="208">
        <v>0</v>
      </c>
      <c r="CN19" s="209">
        <v>0</v>
      </c>
      <c r="CO19" s="207">
        <v>0</v>
      </c>
      <c r="CP19" s="208">
        <v>0</v>
      </c>
      <c r="CQ19" s="209">
        <v>0</v>
      </c>
      <c r="CR19" s="78">
        <v>137</v>
      </c>
      <c r="CS19" s="79">
        <v>137</v>
      </c>
      <c r="CT19" s="80">
        <v>135</v>
      </c>
      <c r="CU19" s="78">
        <v>4</v>
      </c>
      <c r="CV19" s="79">
        <v>4</v>
      </c>
      <c r="CW19" s="80">
        <v>4</v>
      </c>
      <c r="CX19" s="357" t="s">
        <v>112</v>
      </c>
      <c r="CY19" s="78">
        <v>34</v>
      </c>
      <c r="CZ19" s="78" t="s">
        <v>98</v>
      </c>
      <c r="DA19" s="78">
        <v>18</v>
      </c>
      <c r="DB19" s="78" t="s">
        <v>98</v>
      </c>
      <c r="DC19" s="79">
        <v>19</v>
      </c>
      <c r="DD19" s="259" t="s">
        <v>98</v>
      </c>
      <c r="DE19" s="276">
        <v>6025930</v>
      </c>
      <c r="DF19" s="95">
        <v>7999186</v>
      </c>
      <c r="DG19" s="373">
        <v>8178292</v>
      </c>
      <c r="DH19" s="291">
        <v>2.4</v>
      </c>
      <c r="DI19" s="231">
        <v>88</v>
      </c>
      <c r="DJ19" s="231">
        <v>3.2</v>
      </c>
      <c r="DK19" s="231">
        <v>126</v>
      </c>
      <c r="DL19" s="231">
        <v>3.2</v>
      </c>
      <c r="DM19" s="391">
        <v>122</v>
      </c>
      <c r="DN19" s="693" t="s">
        <v>71</v>
      </c>
      <c r="DO19" s="694"/>
      <c r="DP19" s="277">
        <v>34083</v>
      </c>
      <c r="DQ19" s="374">
        <v>46509</v>
      </c>
      <c r="DR19" s="303"/>
      <c r="DS19" s="52"/>
      <c r="DT19" s="400"/>
      <c r="DU19" s="277">
        <v>8800833.3200000003</v>
      </c>
      <c r="DV19" s="35">
        <v>5569968.8700000001</v>
      </c>
      <c r="DW19" s="374">
        <v>7839198.6500000004</v>
      </c>
      <c r="DX19" s="277">
        <v>60746</v>
      </c>
      <c r="DY19" s="35">
        <v>61229</v>
      </c>
      <c r="DZ19" s="374">
        <v>61262</v>
      </c>
      <c r="EA19" s="298"/>
      <c r="EB19" s="51"/>
      <c r="EC19" s="396"/>
      <c r="ED19" s="277">
        <v>137496</v>
      </c>
      <c r="EE19" s="35">
        <v>139079</v>
      </c>
      <c r="EF19" s="374">
        <v>139300</v>
      </c>
      <c r="EG19" s="513">
        <v>0.65545056464623186</v>
      </c>
      <c r="EH19" s="514">
        <v>0.60824119289878975</v>
      </c>
      <c r="EI19" s="515">
        <v>0.59896836538147624</v>
      </c>
      <c r="EJ19" s="586">
        <v>4.962656626134189E-2</v>
      </c>
      <c r="EK19" s="587">
        <v>6.2615366866635908E-2</v>
      </c>
      <c r="EL19" s="588" t="s">
        <v>103</v>
      </c>
      <c r="EM19" s="586">
        <v>0.38803160298746991</v>
      </c>
      <c r="EN19" s="587">
        <v>0.33009344716197508</v>
      </c>
      <c r="EO19" s="588" t="s">
        <v>103</v>
      </c>
      <c r="EP19" s="586">
        <v>0.56234183075118815</v>
      </c>
      <c r="EQ19" s="587">
        <v>0.60729118597138898</v>
      </c>
      <c r="ER19" s="588" t="s">
        <v>103</v>
      </c>
      <c r="ES19" s="618">
        <v>5.9498699999999995E-2</v>
      </c>
      <c r="ET19" s="619">
        <v>4.9272299999999998E-2</v>
      </c>
      <c r="EU19" s="620">
        <v>4.0824100000000002E-2</v>
      </c>
      <c r="EV19" s="277">
        <v>725.58528000000001</v>
      </c>
      <c r="EW19" s="35">
        <v>731.35451999999998</v>
      </c>
      <c r="EX19" s="374">
        <v>731.74869000000001</v>
      </c>
      <c r="EY19" s="298"/>
      <c r="EZ19" s="51"/>
      <c r="FA19" s="396"/>
      <c r="FB19" s="276">
        <v>382.38203293186712</v>
      </c>
      <c r="FC19" s="95">
        <v>506.43159643080548</v>
      </c>
      <c r="FD19" s="373">
        <v>526.69777458722183</v>
      </c>
      <c r="FE19" s="291" t="s">
        <v>103</v>
      </c>
      <c r="FF19" s="106">
        <v>70</v>
      </c>
      <c r="FG19" s="391">
        <v>68</v>
      </c>
      <c r="FH19" s="207">
        <v>8.707182365917097</v>
      </c>
      <c r="FI19" s="208">
        <v>10.556582665077006</v>
      </c>
      <c r="FJ19" s="209" t="s">
        <v>103</v>
      </c>
      <c r="FK19" s="207">
        <v>129</v>
      </c>
      <c r="FL19" s="208">
        <v>78</v>
      </c>
      <c r="FM19" s="209">
        <v>77</v>
      </c>
      <c r="FN19" s="319">
        <v>2766.01</v>
      </c>
      <c r="FO19" s="244">
        <v>3745.06</v>
      </c>
      <c r="FP19" s="418">
        <v>3969.09</v>
      </c>
      <c r="FQ19" s="325">
        <v>2</v>
      </c>
      <c r="FR19" s="245">
        <v>1</v>
      </c>
      <c r="FS19" s="33">
        <v>2</v>
      </c>
      <c r="FT19" s="78">
        <v>17579</v>
      </c>
      <c r="FU19" s="79">
        <v>20438</v>
      </c>
      <c r="FV19" s="209" t="s">
        <v>103</v>
      </c>
      <c r="FW19" s="78">
        <v>190881</v>
      </c>
      <c r="FX19" s="79">
        <v>333299</v>
      </c>
      <c r="FY19" s="209" t="s">
        <v>103</v>
      </c>
      <c r="FZ19" s="78">
        <v>1480.43507</v>
      </c>
      <c r="GA19" s="79">
        <v>1788.5415599999999</v>
      </c>
      <c r="GB19" s="80">
        <v>1829.43958</v>
      </c>
      <c r="GC19" s="80">
        <v>9420597.2622714099</v>
      </c>
      <c r="GD19" s="259">
        <v>6244961.8499999996</v>
      </c>
      <c r="GE19" s="259">
        <v>10877203.17015625</v>
      </c>
      <c r="GF19" s="259">
        <v>0</v>
      </c>
      <c r="GG19" s="259">
        <v>0</v>
      </c>
      <c r="GH19" s="259">
        <v>0</v>
      </c>
      <c r="GI19" s="259">
        <v>0</v>
      </c>
      <c r="GJ19" s="259">
        <v>0</v>
      </c>
      <c r="GK19" s="259">
        <v>0</v>
      </c>
      <c r="GL19" s="259">
        <v>0</v>
      </c>
      <c r="GM19" s="259">
        <v>5.3750000000000009</v>
      </c>
      <c r="GN19" s="259">
        <v>0</v>
      </c>
    </row>
    <row r="20" spans="1:196" s="34" customFormat="1" x14ac:dyDescent="0.25">
      <c r="A20" s="172" t="s">
        <v>107</v>
      </c>
      <c r="B20" s="32" t="s">
        <v>65</v>
      </c>
      <c r="C20" s="477">
        <v>7746181.7000000002</v>
      </c>
      <c r="D20" s="478">
        <v>1330039.8999999999</v>
      </c>
      <c r="E20" s="478">
        <v>7746181.7000000002</v>
      </c>
      <c r="F20" s="479">
        <v>1308973.8</v>
      </c>
      <c r="G20" s="479">
        <v>9531544.4000000004</v>
      </c>
      <c r="H20" s="480">
        <v>1303334.8</v>
      </c>
      <c r="I20" s="78">
        <v>25647877</v>
      </c>
      <c r="J20" s="79">
        <v>20320876</v>
      </c>
      <c r="K20" s="80">
        <v>19680237</v>
      </c>
      <c r="L20" s="444">
        <v>1859.75</v>
      </c>
      <c r="M20" s="436">
        <v>72.2</v>
      </c>
      <c r="N20" s="254">
        <v>1192.0999999999999</v>
      </c>
      <c r="O20" s="254">
        <v>81.2</v>
      </c>
      <c r="P20" s="254">
        <v>1195.5</v>
      </c>
      <c r="Q20" s="438">
        <v>81.2</v>
      </c>
      <c r="R20" s="80">
        <v>88</v>
      </c>
      <c r="S20" s="80">
        <v>15</v>
      </c>
      <c r="T20" s="80">
        <v>121</v>
      </c>
      <c r="U20" s="80">
        <v>18</v>
      </c>
      <c r="V20" s="80">
        <v>118</v>
      </c>
      <c r="W20" s="80">
        <v>18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80">
        <v>0</v>
      </c>
      <c r="AD20" s="78">
        <v>63</v>
      </c>
      <c r="AE20" s="78">
        <v>6</v>
      </c>
      <c r="AF20" s="78">
        <v>132</v>
      </c>
      <c r="AG20" s="78">
        <v>21</v>
      </c>
      <c r="AH20" s="78">
        <v>137</v>
      </c>
      <c r="AI20" s="80">
        <v>21</v>
      </c>
      <c r="AJ20" s="78">
        <v>16</v>
      </c>
      <c r="AK20" s="78">
        <v>74</v>
      </c>
      <c r="AL20" s="259">
        <v>75</v>
      </c>
      <c r="AM20" s="78">
        <v>0</v>
      </c>
      <c r="AN20" s="78">
        <v>0</v>
      </c>
      <c r="AO20" s="80">
        <v>0</v>
      </c>
      <c r="AP20" s="436">
        <v>7.4</v>
      </c>
      <c r="AQ20" s="436">
        <v>11</v>
      </c>
      <c r="AR20" s="436">
        <v>5.04</v>
      </c>
      <c r="AS20" s="436">
        <v>6.1</v>
      </c>
      <c r="AT20" s="254">
        <v>5.96</v>
      </c>
      <c r="AU20" s="438">
        <v>7.1</v>
      </c>
      <c r="AV20" s="544">
        <v>4.49</v>
      </c>
      <c r="AW20" s="544">
        <v>5.77</v>
      </c>
      <c r="AX20" s="544">
        <v>5.89</v>
      </c>
      <c r="AY20" s="544">
        <v>6.83</v>
      </c>
      <c r="AZ20" s="545">
        <v>5.87</v>
      </c>
      <c r="BA20" s="547">
        <v>7.31</v>
      </c>
      <c r="BB20" s="78">
        <v>6863614</v>
      </c>
      <c r="BC20" s="78">
        <v>12492</v>
      </c>
      <c r="BD20" s="78">
        <v>67729</v>
      </c>
      <c r="BE20" s="259">
        <v>78988</v>
      </c>
      <c r="BF20" s="78">
        <v>6655814</v>
      </c>
      <c r="BG20" s="78">
        <v>8382</v>
      </c>
      <c r="BH20" s="78">
        <v>57281</v>
      </c>
      <c r="BI20" s="259">
        <v>54291</v>
      </c>
      <c r="BJ20" s="78">
        <v>6878134</v>
      </c>
      <c r="BK20" s="78">
        <v>6823</v>
      </c>
      <c r="BL20" s="79">
        <v>57302</v>
      </c>
      <c r="BM20" s="80">
        <v>49333</v>
      </c>
      <c r="BN20" s="78">
        <v>13498654</v>
      </c>
      <c r="BO20" s="78">
        <v>138962</v>
      </c>
      <c r="BP20" s="259">
        <v>9741789</v>
      </c>
      <c r="BQ20" s="78">
        <v>14299166</v>
      </c>
      <c r="BR20" s="78">
        <v>124496</v>
      </c>
      <c r="BS20" s="259">
        <v>9445964</v>
      </c>
      <c r="BT20" s="78">
        <v>14247043</v>
      </c>
      <c r="BU20" s="79">
        <v>110696</v>
      </c>
      <c r="BV20" s="80">
        <v>9164412</v>
      </c>
      <c r="BW20" s="78">
        <v>240</v>
      </c>
      <c r="BX20" s="79">
        <v>633</v>
      </c>
      <c r="BY20" s="80">
        <v>633</v>
      </c>
      <c r="BZ20" s="78">
        <v>259192.2</v>
      </c>
      <c r="CA20" s="79">
        <v>777939.56</v>
      </c>
      <c r="CB20" s="80">
        <v>728126.02</v>
      </c>
      <c r="CC20" s="78">
        <v>30</v>
      </c>
      <c r="CD20" s="79">
        <v>15</v>
      </c>
      <c r="CE20" s="80">
        <v>15</v>
      </c>
      <c r="CF20" s="78">
        <v>0</v>
      </c>
      <c r="CG20" s="78">
        <v>674</v>
      </c>
      <c r="CH20" s="259">
        <v>674</v>
      </c>
      <c r="CI20" s="78">
        <v>0</v>
      </c>
      <c r="CJ20" s="78">
        <v>674</v>
      </c>
      <c r="CK20" s="259">
        <v>674</v>
      </c>
      <c r="CL20" s="207" t="s">
        <v>103</v>
      </c>
      <c r="CM20" s="208">
        <v>46</v>
      </c>
      <c r="CN20" s="209">
        <v>48</v>
      </c>
      <c r="CO20" s="207">
        <v>28</v>
      </c>
      <c r="CP20" s="208">
        <v>46</v>
      </c>
      <c r="CQ20" s="209">
        <v>48.3</v>
      </c>
      <c r="CR20" s="481">
        <v>170</v>
      </c>
      <c r="CS20" s="481">
        <v>170</v>
      </c>
      <c r="CT20" s="482">
        <v>170</v>
      </c>
      <c r="CU20" s="78" t="s">
        <v>103</v>
      </c>
      <c r="CV20" s="481">
        <v>116</v>
      </c>
      <c r="CW20" s="482">
        <v>119</v>
      </c>
      <c r="CX20" s="357" t="s">
        <v>105</v>
      </c>
      <c r="CY20" s="78">
        <v>26</v>
      </c>
      <c r="CZ20" s="78">
        <v>5</v>
      </c>
      <c r="DA20" s="78">
        <v>42</v>
      </c>
      <c r="DB20" s="78">
        <v>8</v>
      </c>
      <c r="DC20" s="79">
        <v>23</v>
      </c>
      <c r="DD20" s="80">
        <v>10</v>
      </c>
      <c r="DE20" s="277">
        <v>47165898.369999997</v>
      </c>
      <c r="DF20" s="35">
        <v>63658430.370000005</v>
      </c>
      <c r="DG20" s="374">
        <v>65333460.679999992</v>
      </c>
      <c r="DH20" s="291">
        <v>2.4</v>
      </c>
      <c r="DI20" s="231">
        <v>78</v>
      </c>
      <c r="DJ20" s="231">
        <v>3</v>
      </c>
      <c r="DK20" s="231">
        <v>93</v>
      </c>
      <c r="DL20" s="231">
        <v>3</v>
      </c>
      <c r="DM20" s="391">
        <v>93</v>
      </c>
      <c r="DN20" s="693">
        <v>0</v>
      </c>
      <c r="DO20" s="694"/>
      <c r="DP20" s="277">
        <v>74394</v>
      </c>
      <c r="DQ20" s="374">
        <v>73545</v>
      </c>
      <c r="DR20" s="303"/>
      <c r="DS20" s="52"/>
      <c r="DT20" s="400"/>
      <c r="DU20" s="277">
        <v>51842799.25</v>
      </c>
      <c r="DV20" s="35">
        <v>49761177.299999997</v>
      </c>
      <c r="DW20" s="374">
        <v>44956051.010000005</v>
      </c>
      <c r="DX20" s="277">
        <v>129449</v>
      </c>
      <c r="DY20" s="35">
        <v>128351</v>
      </c>
      <c r="DZ20" s="374">
        <v>128211</v>
      </c>
      <c r="EA20" s="298"/>
      <c r="EB20" s="51"/>
      <c r="EC20" s="396"/>
      <c r="ED20" s="277" t="s">
        <v>115</v>
      </c>
      <c r="EE20" s="35" t="s">
        <v>115</v>
      </c>
      <c r="EF20" s="374" t="s">
        <v>115</v>
      </c>
      <c r="EG20" s="513">
        <v>0.68717409945229391</v>
      </c>
      <c r="EH20" s="514">
        <v>0.61841356904114497</v>
      </c>
      <c r="EI20" s="515">
        <v>0.60561886265609033</v>
      </c>
      <c r="EJ20" s="586">
        <v>8.3558115480560566E-3</v>
      </c>
      <c r="EK20" s="587">
        <v>5.0936207493734844E-3</v>
      </c>
      <c r="EL20" s="588" t="s">
        <v>103</v>
      </c>
      <c r="EM20" s="586">
        <v>0.53308860810838221</v>
      </c>
      <c r="EN20" s="587">
        <v>0.52949206413887251</v>
      </c>
      <c r="EO20" s="588" t="s">
        <v>103</v>
      </c>
      <c r="EP20" s="586">
        <v>0.45855558034356175</v>
      </c>
      <c r="EQ20" s="587">
        <v>0.46541431511175402</v>
      </c>
      <c r="ER20" s="588" t="s">
        <v>103</v>
      </c>
      <c r="ES20" s="618">
        <v>3.6221000000000003E-2</v>
      </c>
      <c r="ET20" s="619">
        <v>2.7149899999999998E-2</v>
      </c>
      <c r="EU20" s="620">
        <v>2.22159E-2</v>
      </c>
      <c r="EV20" s="277">
        <v>1585.6075499999999</v>
      </c>
      <c r="EW20" s="35">
        <v>1568.8913299999999</v>
      </c>
      <c r="EX20" s="374">
        <v>1567.1800499999999</v>
      </c>
      <c r="EY20" s="298"/>
      <c r="EZ20" s="51"/>
      <c r="FA20" s="396"/>
      <c r="FB20" s="277">
        <v>410.93403579788179</v>
      </c>
      <c r="FC20" s="35">
        <v>524.5537627287672</v>
      </c>
      <c r="FD20" s="374">
        <v>553.48605033889453</v>
      </c>
      <c r="FE20" s="291">
        <v>49</v>
      </c>
      <c r="FF20" s="106">
        <v>61</v>
      </c>
      <c r="FG20" s="391">
        <v>74</v>
      </c>
      <c r="FH20" s="207">
        <v>12.911360458558969</v>
      </c>
      <c r="FI20" s="208">
        <v>25.85284103746757</v>
      </c>
      <c r="FJ20" s="209" t="s">
        <v>103</v>
      </c>
      <c r="FK20" s="207">
        <v>121</v>
      </c>
      <c r="FL20" s="208">
        <v>119</v>
      </c>
      <c r="FM20" s="209">
        <v>110</v>
      </c>
      <c r="FN20" s="319">
        <v>3127.98</v>
      </c>
      <c r="FO20" s="244">
        <v>4141.97</v>
      </c>
      <c r="FP20" s="418">
        <v>4437.2</v>
      </c>
      <c r="FQ20" s="325">
        <v>10</v>
      </c>
      <c r="FR20" s="245">
        <v>1</v>
      </c>
      <c r="FS20" s="33">
        <v>9</v>
      </c>
      <c r="FT20" s="78">
        <v>94534</v>
      </c>
      <c r="FU20" s="79">
        <v>115086</v>
      </c>
      <c r="FV20" s="209" t="s">
        <v>103</v>
      </c>
      <c r="FW20" s="78">
        <v>1162654</v>
      </c>
      <c r="FX20" s="79">
        <v>2132839</v>
      </c>
      <c r="FY20" s="209" t="s">
        <v>103</v>
      </c>
      <c r="FZ20" s="78">
        <v>1459.40599</v>
      </c>
      <c r="GA20" s="79">
        <v>1745.4078199999999</v>
      </c>
      <c r="GB20" s="80">
        <v>1794.2740899999999</v>
      </c>
      <c r="GC20" s="80">
        <v>34986143.676227301</v>
      </c>
      <c r="GD20" s="259">
        <v>222009945.95041701</v>
      </c>
      <c r="GE20" s="259">
        <v>105033449.3623077</v>
      </c>
      <c r="GF20" s="259">
        <v>142593534.77000001</v>
      </c>
      <c r="GG20" s="259">
        <v>3.6100000000000003</v>
      </c>
      <c r="GH20" s="259">
        <v>0.69000000000000006</v>
      </c>
      <c r="GI20" s="259">
        <v>0.35428571428571431</v>
      </c>
      <c r="GJ20" s="259">
        <v>0.10285714285714287</v>
      </c>
      <c r="GK20" s="259">
        <v>0</v>
      </c>
      <c r="GL20" s="259">
        <v>0.28571428571428575</v>
      </c>
      <c r="GM20" s="259">
        <v>12.725274725274726</v>
      </c>
      <c r="GN20" s="259">
        <v>10.714285714285715</v>
      </c>
    </row>
    <row r="21" spans="1:196" s="13" customFormat="1" x14ac:dyDescent="0.25">
      <c r="A21" s="173" t="s">
        <v>106</v>
      </c>
      <c r="B21" s="14" t="s">
        <v>19</v>
      </c>
      <c r="C21" s="69">
        <v>10780571</v>
      </c>
      <c r="D21" s="68" t="s">
        <v>98</v>
      </c>
      <c r="E21" s="69">
        <v>12896449</v>
      </c>
      <c r="F21" s="115" t="s">
        <v>98</v>
      </c>
      <c r="G21" s="115">
        <v>12963284</v>
      </c>
      <c r="H21" s="70" t="s">
        <v>98</v>
      </c>
      <c r="I21" s="68">
        <v>30331900</v>
      </c>
      <c r="J21" s="69">
        <v>35758000</v>
      </c>
      <c r="K21" s="70">
        <v>35106800</v>
      </c>
      <c r="L21" s="447">
        <v>852</v>
      </c>
      <c r="M21" s="427" t="s">
        <v>98</v>
      </c>
      <c r="N21" s="251">
        <v>1130</v>
      </c>
      <c r="O21" s="439" t="s">
        <v>98</v>
      </c>
      <c r="P21" s="439">
        <v>1135</v>
      </c>
      <c r="Q21" s="440" t="s">
        <v>98</v>
      </c>
      <c r="R21" s="70">
        <v>168</v>
      </c>
      <c r="S21" s="70" t="s">
        <v>98</v>
      </c>
      <c r="T21" s="70">
        <v>157</v>
      </c>
      <c r="U21" s="70" t="s">
        <v>98</v>
      </c>
      <c r="V21" s="70">
        <v>157</v>
      </c>
      <c r="W21" s="70" t="s">
        <v>98</v>
      </c>
      <c r="X21" s="68" t="s">
        <v>103</v>
      </c>
      <c r="Y21" s="68" t="s">
        <v>98</v>
      </c>
      <c r="Z21" s="68" t="s">
        <v>103</v>
      </c>
      <c r="AA21" s="68" t="s">
        <v>98</v>
      </c>
      <c r="AB21" s="68" t="s">
        <v>103</v>
      </c>
      <c r="AC21" s="258" t="s">
        <v>98</v>
      </c>
      <c r="AD21" s="68">
        <v>98</v>
      </c>
      <c r="AE21" s="68" t="s">
        <v>98</v>
      </c>
      <c r="AF21" s="68">
        <v>177</v>
      </c>
      <c r="AG21" s="68" t="s">
        <v>98</v>
      </c>
      <c r="AH21" s="68">
        <v>184</v>
      </c>
      <c r="AI21" s="70" t="s">
        <v>98</v>
      </c>
      <c r="AJ21" s="68">
        <v>0</v>
      </c>
      <c r="AK21" s="68">
        <v>0</v>
      </c>
      <c r="AL21" s="258">
        <v>0</v>
      </c>
      <c r="AM21" s="162">
        <v>0</v>
      </c>
      <c r="AN21" s="68">
        <v>0</v>
      </c>
      <c r="AO21" s="258">
        <v>0</v>
      </c>
      <c r="AP21" s="427">
        <v>9.99</v>
      </c>
      <c r="AQ21" s="427" t="s">
        <v>98</v>
      </c>
      <c r="AR21" s="427">
        <v>8.57</v>
      </c>
      <c r="AS21" s="427" t="s">
        <v>98</v>
      </c>
      <c r="AT21" s="251">
        <v>9</v>
      </c>
      <c r="AU21" s="440" t="s">
        <v>98</v>
      </c>
      <c r="AV21" s="164">
        <v>4.51</v>
      </c>
      <c r="AW21" s="164" t="s">
        <v>98</v>
      </c>
      <c r="AX21" s="164">
        <v>5.45</v>
      </c>
      <c r="AY21" s="164" t="s">
        <v>98</v>
      </c>
      <c r="AZ21" s="535">
        <v>5.66</v>
      </c>
      <c r="BA21" s="341" t="s">
        <v>98</v>
      </c>
      <c r="BB21" s="68" t="s">
        <v>103</v>
      </c>
      <c r="BC21" s="68" t="s">
        <v>103</v>
      </c>
      <c r="BD21" s="68" t="s">
        <v>103</v>
      </c>
      <c r="BE21" s="258" t="s">
        <v>103</v>
      </c>
      <c r="BF21" s="68">
        <v>8636087</v>
      </c>
      <c r="BG21" s="68">
        <v>7090</v>
      </c>
      <c r="BH21" s="68">
        <v>47369</v>
      </c>
      <c r="BI21" s="258">
        <v>57421</v>
      </c>
      <c r="BJ21" s="68">
        <v>8902099</v>
      </c>
      <c r="BK21" s="68">
        <v>6701</v>
      </c>
      <c r="BL21" s="69">
        <v>46149</v>
      </c>
      <c r="BM21" s="70">
        <v>57284</v>
      </c>
      <c r="BN21" s="68" t="s">
        <v>103</v>
      </c>
      <c r="BO21" s="68" t="s">
        <v>103</v>
      </c>
      <c r="BP21" s="258" t="s">
        <v>103</v>
      </c>
      <c r="BQ21" s="68">
        <v>21631937.260000002</v>
      </c>
      <c r="BR21" s="68">
        <v>247013.89</v>
      </c>
      <c r="BS21" s="258">
        <v>9883542.9900000002</v>
      </c>
      <c r="BT21" s="68">
        <v>20646794.780000001</v>
      </c>
      <c r="BU21" s="69">
        <v>239398.15</v>
      </c>
      <c r="BV21" s="70">
        <v>9688721.6099999994</v>
      </c>
      <c r="BW21" s="68">
        <v>2261</v>
      </c>
      <c r="BX21" s="69">
        <v>1200</v>
      </c>
      <c r="BY21" s="70">
        <v>1200</v>
      </c>
      <c r="BZ21" s="68" t="s">
        <v>103</v>
      </c>
      <c r="CA21" s="69">
        <v>3315437</v>
      </c>
      <c r="CB21" s="70">
        <v>3342371</v>
      </c>
      <c r="CC21" s="68">
        <v>100</v>
      </c>
      <c r="CD21" s="68">
        <v>120</v>
      </c>
      <c r="CE21" s="258">
        <v>120</v>
      </c>
      <c r="CF21" s="68">
        <v>0</v>
      </c>
      <c r="CG21" s="69">
        <v>30</v>
      </c>
      <c r="CH21" s="70">
        <v>30</v>
      </c>
      <c r="CI21" s="68">
        <v>482</v>
      </c>
      <c r="CJ21" s="68">
        <v>787</v>
      </c>
      <c r="CK21" s="258">
        <v>787</v>
      </c>
      <c r="CL21" s="210">
        <v>16.399999999999999</v>
      </c>
      <c r="CM21" s="211">
        <v>48.9</v>
      </c>
      <c r="CN21" s="212">
        <v>49.1</v>
      </c>
      <c r="CO21" s="210">
        <v>16.7</v>
      </c>
      <c r="CP21" s="211">
        <v>49</v>
      </c>
      <c r="CQ21" s="212">
        <v>49.1</v>
      </c>
      <c r="CR21" s="122">
        <v>66</v>
      </c>
      <c r="CS21" s="123">
        <v>1378</v>
      </c>
      <c r="CT21" s="124">
        <v>140</v>
      </c>
      <c r="CU21" s="122">
        <v>2</v>
      </c>
      <c r="CV21" s="123">
        <v>8</v>
      </c>
      <c r="CW21" s="124">
        <v>8</v>
      </c>
      <c r="CX21" s="353" t="s">
        <v>105</v>
      </c>
      <c r="CY21" s="68">
        <v>178</v>
      </c>
      <c r="CZ21" s="68" t="s">
        <v>98</v>
      </c>
      <c r="DA21" s="68">
        <v>218</v>
      </c>
      <c r="DB21" s="68" t="s">
        <v>98</v>
      </c>
      <c r="DC21" s="69">
        <v>199</v>
      </c>
      <c r="DD21" s="258" t="s">
        <v>98</v>
      </c>
      <c r="DE21" s="264">
        <v>47967700</v>
      </c>
      <c r="DF21" s="16">
        <v>65413400</v>
      </c>
      <c r="DG21" s="368">
        <v>69330600</v>
      </c>
      <c r="DH21" s="288">
        <v>2</v>
      </c>
      <c r="DI21" s="103">
        <v>104</v>
      </c>
      <c r="DJ21" s="103">
        <v>3</v>
      </c>
      <c r="DK21" s="103">
        <v>90</v>
      </c>
      <c r="DL21" s="103">
        <v>3</v>
      </c>
      <c r="DM21" s="388">
        <v>90</v>
      </c>
      <c r="DN21" s="288">
        <v>0</v>
      </c>
      <c r="DO21" s="388">
        <v>3</v>
      </c>
      <c r="DP21" s="264">
        <v>114673</v>
      </c>
      <c r="DQ21" s="368">
        <v>115019</v>
      </c>
      <c r="DR21" s="264">
        <v>71012928.879999995</v>
      </c>
      <c r="DS21" s="16">
        <v>52023035.5</v>
      </c>
      <c r="DT21" s="368">
        <v>67104268.049999997</v>
      </c>
      <c r="DU21" s="264">
        <v>43146074.130000003</v>
      </c>
      <c r="DV21" s="16">
        <v>22705299.399999999</v>
      </c>
      <c r="DW21" s="368">
        <v>29805225.160000004</v>
      </c>
      <c r="DX21" s="264">
        <v>204835</v>
      </c>
      <c r="DY21" s="16">
        <v>197704</v>
      </c>
      <c r="DZ21" s="368">
        <v>196804</v>
      </c>
      <c r="EA21" s="264">
        <v>134885</v>
      </c>
      <c r="EB21" s="16">
        <v>141825</v>
      </c>
      <c r="EC21" s="368">
        <v>142895</v>
      </c>
      <c r="ED21" s="264" t="s">
        <v>115</v>
      </c>
      <c r="EE21" s="16" t="s">
        <v>115</v>
      </c>
      <c r="EF21" s="368" t="s">
        <v>115</v>
      </c>
      <c r="EG21" s="498">
        <v>0.66147875118998223</v>
      </c>
      <c r="EH21" s="499">
        <v>0.60187451948367254</v>
      </c>
      <c r="EI21" s="500">
        <v>0.5932958679701632</v>
      </c>
      <c r="EJ21" s="571">
        <v>7.4040681392839088E-3</v>
      </c>
      <c r="EK21" s="572">
        <v>1.8005720228809152E-2</v>
      </c>
      <c r="EL21" s="573" t="s">
        <v>103</v>
      </c>
      <c r="EM21" s="571">
        <v>0.29255631599797821</v>
      </c>
      <c r="EN21" s="572">
        <v>0.26743369734789391</v>
      </c>
      <c r="EO21" s="573" t="s">
        <v>103</v>
      </c>
      <c r="EP21" s="571">
        <v>0.70003961586273789</v>
      </c>
      <c r="EQ21" s="572">
        <v>0.7145605824232969</v>
      </c>
      <c r="ER21" s="573" t="s">
        <v>103</v>
      </c>
      <c r="ES21" s="603">
        <v>8.3287799999999995E-2</v>
      </c>
      <c r="ET21" s="604">
        <v>6.9970499999999991E-2</v>
      </c>
      <c r="EU21" s="605">
        <v>5.4375099999999996E-2</v>
      </c>
      <c r="EV21" s="264">
        <v>1868.08026</v>
      </c>
      <c r="EW21" s="16">
        <v>1803.0460599999999</v>
      </c>
      <c r="EX21" s="368">
        <v>1794.8381199999999</v>
      </c>
      <c r="EY21" s="310">
        <v>0.39704756858589424</v>
      </c>
      <c r="EZ21" s="45">
        <v>0.41771100554002749</v>
      </c>
      <c r="FA21" s="407">
        <v>0.42065181233974785</v>
      </c>
      <c r="FB21" s="264">
        <v>366.56333146190838</v>
      </c>
      <c r="FC21" s="16">
        <v>492.36737749362686</v>
      </c>
      <c r="FD21" s="368">
        <v>518.68356334220846</v>
      </c>
      <c r="FE21" s="288">
        <v>53</v>
      </c>
      <c r="FF21" s="103">
        <v>45</v>
      </c>
      <c r="FG21" s="388">
        <v>41</v>
      </c>
      <c r="FH21" s="210">
        <v>7.0587048111894939</v>
      </c>
      <c r="FI21" s="211">
        <v>9.0165499939303206</v>
      </c>
      <c r="FJ21" s="212" t="s">
        <v>103</v>
      </c>
      <c r="FK21" s="210">
        <v>371</v>
      </c>
      <c r="FL21" s="211">
        <v>233</v>
      </c>
      <c r="FM21" s="212">
        <v>197</v>
      </c>
      <c r="FN21" s="316">
        <v>3082.94</v>
      </c>
      <c r="FO21" s="241">
        <v>3920.24</v>
      </c>
      <c r="FP21" s="415">
        <v>4197.3999999999996</v>
      </c>
      <c r="FQ21" s="296">
        <v>12</v>
      </c>
      <c r="FR21" s="14">
        <v>6</v>
      </c>
      <c r="FS21" s="15">
        <v>5</v>
      </c>
      <c r="FT21" s="68">
        <v>15014</v>
      </c>
      <c r="FU21" s="69">
        <v>17358</v>
      </c>
      <c r="FV21" s="212" t="s">
        <v>103</v>
      </c>
      <c r="FW21" s="68">
        <v>570441</v>
      </c>
      <c r="FX21" s="69">
        <v>655752</v>
      </c>
      <c r="FY21" s="212" t="s">
        <v>103</v>
      </c>
      <c r="FZ21" s="68">
        <v>2067.17641</v>
      </c>
      <c r="GA21" s="69">
        <v>2428.7983300000001</v>
      </c>
      <c r="GB21" s="70">
        <v>2471.0738799999999</v>
      </c>
      <c r="GC21" s="70">
        <v>67163665.111701801</v>
      </c>
      <c r="GD21" s="258">
        <v>254919768.50188899</v>
      </c>
      <c r="GE21" s="258">
        <v>341568102.04000002</v>
      </c>
      <c r="GF21" s="258">
        <v>5584365.2999999998</v>
      </c>
      <c r="GG21" s="258">
        <v>0</v>
      </c>
      <c r="GH21" s="258">
        <v>0</v>
      </c>
      <c r="GI21" s="258">
        <v>0</v>
      </c>
      <c r="GJ21" s="258">
        <v>0</v>
      </c>
      <c r="GK21" s="258">
        <v>0</v>
      </c>
      <c r="GL21" s="258">
        <v>0</v>
      </c>
      <c r="GM21" s="258">
        <v>60</v>
      </c>
      <c r="GN21" s="258">
        <v>0</v>
      </c>
    </row>
    <row r="22" spans="1:196" s="17" customFormat="1" x14ac:dyDescent="0.25">
      <c r="A22" s="167" t="s">
        <v>107</v>
      </c>
      <c r="B22" s="18" t="s">
        <v>20</v>
      </c>
      <c r="C22" s="67">
        <v>36348322</v>
      </c>
      <c r="D22" s="66">
        <v>13070105</v>
      </c>
      <c r="E22" s="67">
        <v>38143677</v>
      </c>
      <c r="F22" s="114">
        <v>15043444</v>
      </c>
      <c r="G22" s="114">
        <v>39746516</v>
      </c>
      <c r="H22" s="74">
        <v>14906754</v>
      </c>
      <c r="I22" s="66">
        <v>338521500</v>
      </c>
      <c r="J22" s="67">
        <v>375429000</v>
      </c>
      <c r="K22" s="74">
        <v>402837000</v>
      </c>
      <c r="L22" s="424">
        <v>2123.5</v>
      </c>
      <c r="M22" s="424">
        <v>335.3</v>
      </c>
      <c r="N22" s="250">
        <v>2284</v>
      </c>
      <c r="O22" s="425">
        <v>353</v>
      </c>
      <c r="P22" s="425">
        <v>2375</v>
      </c>
      <c r="Q22" s="426">
        <v>353</v>
      </c>
      <c r="R22" s="74">
        <v>431</v>
      </c>
      <c r="S22" s="74">
        <v>190</v>
      </c>
      <c r="T22" s="74">
        <v>631</v>
      </c>
      <c r="U22" s="74">
        <v>396</v>
      </c>
      <c r="V22" s="74">
        <v>645</v>
      </c>
      <c r="W22" s="74">
        <v>394</v>
      </c>
      <c r="X22" s="66">
        <v>0</v>
      </c>
      <c r="Y22" s="66">
        <v>59</v>
      </c>
      <c r="Z22" s="66">
        <v>0</v>
      </c>
      <c r="AA22" s="66">
        <v>170</v>
      </c>
      <c r="AB22" s="66">
        <v>645</v>
      </c>
      <c r="AC22" s="74">
        <v>171</v>
      </c>
      <c r="AD22" s="66">
        <v>512</v>
      </c>
      <c r="AE22" s="66">
        <v>59</v>
      </c>
      <c r="AF22" s="66">
        <v>631</v>
      </c>
      <c r="AG22" s="66">
        <v>170</v>
      </c>
      <c r="AH22" s="66">
        <v>645</v>
      </c>
      <c r="AI22" s="74">
        <v>171</v>
      </c>
      <c r="AJ22" s="66">
        <v>5</v>
      </c>
      <c r="AK22" s="182">
        <v>18</v>
      </c>
      <c r="AL22" s="263">
        <v>18</v>
      </c>
      <c r="AM22" s="182">
        <v>0</v>
      </c>
      <c r="AN22" s="66">
        <v>18</v>
      </c>
      <c r="AO22" s="74">
        <v>26</v>
      </c>
      <c r="AP22" s="424">
        <v>7</v>
      </c>
      <c r="AQ22" s="424">
        <v>29</v>
      </c>
      <c r="AR22" s="424">
        <v>7</v>
      </c>
      <c r="AS22" s="424">
        <v>32.700000000000003</v>
      </c>
      <c r="AT22" s="250">
        <v>6.3</v>
      </c>
      <c r="AU22" s="426">
        <v>33.799999999999997</v>
      </c>
      <c r="AV22" s="550">
        <v>7.2101432661857405</v>
      </c>
      <c r="AW22" s="163">
        <v>9.56</v>
      </c>
      <c r="AX22" s="163">
        <v>6.8787285504750892</v>
      </c>
      <c r="AY22" s="163">
        <v>13.8</v>
      </c>
      <c r="AZ22" s="163">
        <v>6.8046215673343546</v>
      </c>
      <c r="BA22" s="534">
        <v>14.1</v>
      </c>
      <c r="BB22" s="66" t="s">
        <v>103</v>
      </c>
      <c r="BC22" s="66" t="s">
        <v>103</v>
      </c>
      <c r="BD22" s="66" t="s">
        <v>103</v>
      </c>
      <c r="BE22" s="263" t="s">
        <v>103</v>
      </c>
      <c r="BF22" s="66">
        <v>48248167</v>
      </c>
      <c r="BG22" s="66">
        <v>423250</v>
      </c>
      <c r="BH22" s="66">
        <v>1356487</v>
      </c>
      <c r="BI22" s="263">
        <v>895552</v>
      </c>
      <c r="BJ22" s="66">
        <v>45663873</v>
      </c>
      <c r="BK22" s="66">
        <v>364896</v>
      </c>
      <c r="BL22" s="67">
        <v>1387972</v>
      </c>
      <c r="BM22" s="74">
        <v>747768</v>
      </c>
      <c r="BN22" s="66" t="s">
        <v>103</v>
      </c>
      <c r="BO22" s="66" t="s">
        <v>103</v>
      </c>
      <c r="BP22" s="263" t="s">
        <v>103</v>
      </c>
      <c r="BQ22" s="66">
        <v>124000000</v>
      </c>
      <c r="BR22" s="66">
        <v>6700000</v>
      </c>
      <c r="BS22" s="263">
        <v>162100000</v>
      </c>
      <c r="BT22" s="66">
        <v>119800000</v>
      </c>
      <c r="BU22" s="67">
        <v>6100000</v>
      </c>
      <c r="BV22" s="74">
        <v>164300000</v>
      </c>
      <c r="BW22" s="66" t="s">
        <v>103</v>
      </c>
      <c r="BX22" s="67">
        <v>21579</v>
      </c>
      <c r="BY22" s="74">
        <v>21579</v>
      </c>
      <c r="BZ22" s="66" t="s">
        <v>103</v>
      </c>
      <c r="CA22" s="67">
        <v>52724527</v>
      </c>
      <c r="CB22" s="74">
        <v>57215026</v>
      </c>
      <c r="CC22" s="66" t="s">
        <v>103</v>
      </c>
      <c r="CD22" s="67">
        <v>10</v>
      </c>
      <c r="CE22" s="74">
        <v>10</v>
      </c>
      <c r="CF22" s="66">
        <v>0</v>
      </c>
      <c r="CG22" s="67">
        <v>240</v>
      </c>
      <c r="CH22" s="74">
        <v>412</v>
      </c>
      <c r="CI22" s="66">
        <v>600</v>
      </c>
      <c r="CJ22" s="67">
        <v>935</v>
      </c>
      <c r="CK22" s="74">
        <v>935</v>
      </c>
      <c r="CL22" s="201">
        <v>96.6</v>
      </c>
      <c r="CM22" s="202">
        <v>158.9</v>
      </c>
      <c r="CN22" s="203">
        <v>165.4</v>
      </c>
      <c r="CO22" s="201">
        <v>108</v>
      </c>
      <c r="CP22" s="202">
        <v>185.3</v>
      </c>
      <c r="CQ22" s="203">
        <v>220.5</v>
      </c>
      <c r="CR22" s="66" t="s">
        <v>103</v>
      </c>
      <c r="CS22" s="66" t="s">
        <v>103</v>
      </c>
      <c r="CT22" s="263" t="s">
        <v>103</v>
      </c>
      <c r="CU22" s="66" t="s">
        <v>103</v>
      </c>
      <c r="CV22" s="66" t="s">
        <v>103</v>
      </c>
      <c r="CW22" s="263" t="s">
        <v>103</v>
      </c>
      <c r="CX22" s="352" t="s">
        <v>104</v>
      </c>
      <c r="CY22" s="66">
        <v>346</v>
      </c>
      <c r="CZ22" s="66">
        <v>150</v>
      </c>
      <c r="DA22" s="66">
        <v>363</v>
      </c>
      <c r="DB22" s="66">
        <v>112</v>
      </c>
      <c r="DC22" s="67">
        <v>401</v>
      </c>
      <c r="DD22" s="74">
        <v>141</v>
      </c>
      <c r="DE22" s="265">
        <v>351000000</v>
      </c>
      <c r="DF22" s="20">
        <v>515730000</v>
      </c>
      <c r="DG22" s="367">
        <v>523230000</v>
      </c>
      <c r="DH22" s="287">
        <v>2.5</v>
      </c>
      <c r="DI22" s="102">
        <v>88.5</v>
      </c>
      <c r="DJ22" s="102">
        <v>3.8</v>
      </c>
      <c r="DK22" s="102">
        <v>89</v>
      </c>
      <c r="DL22" s="102">
        <v>3.8</v>
      </c>
      <c r="DM22" s="387">
        <v>89</v>
      </c>
      <c r="DN22" s="287">
        <v>1</v>
      </c>
      <c r="DO22" s="387">
        <v>11</v>
      </c>
      <c r="DP22" s="265">
        <v>200109</v>
      </c>
      <c r="DQ22" s="367">
        <v>222091</v>
      </c>
      <c r="DR22" s="265">
        <v>330831443.50999999</v>
      </c>
      <c r="DS22" s="20">
        <v>300640501.75999999</v>
      </c>
      <c r="DT22" s="367">
        <v>305564796.85000002</v>
      </c>
      <c r="DU22" s="265">
        <v>77838496.080000013</v>
      </c>
      <c r="DV22" s="20">
        <v>75963369.010000005</v>
      </c>
      <c r="DW22" s="367">
        <v>87654617.289999992</v>
      </c>
      <c r="DX22" s="265">
        <v>755000</v>
      </c>
      <c r="DY22" s="20">
        <v>765320</v>
      </c>
      <c r="DZ22" s="367">
        <v>767348</v>
      </c>
      <c r="EA22" s="265">
        <v>256318</v>
      </c>
      <c r="EB22" s="20">
        <v>285161</v>
      </c>
      <c r="EC22" s="367">
        <v>289015</v>
      </c>
      <c r="ED22" s="265" t="s">
        <v>115</v>
      </c>
      <c r="EE22" s="20" t="s">
        <v>115</v>
      </c>
      <c r="EF22" s="367" t="s">
        <v>115</v>
      </c>
      <c r="EG22" s="495">
        <v>0.6561125827814569</v>
      </c>
      <c r="EH22" s="496">
        <v>0.61152328437777659</v>
      </c>
      <c r="EI22" s="497">
        <v>0.60312530950755072</v>
      </c>
      <c r="EJ22" s="568">
        <v>6.7180628355076513E-3</v>
      </c>
      <c r="EK22" s="569">
        <v>1.346786288242678E-2</v>
      </c>
      <c r="EL22" s="570" t="s">
        <v>103</v>
      </c>
      <c r="EM22" s="568">
        <v>0.23126518243530655</v>
      </c>
      <c r="EN22" s="569">
        <v>0.19000211693217767</v>
      </c>
      <c r="EO22" s="570" t="s">
        <v>103</v>
      </c>
      <c r="EP22" s="568">
        <v>0.76201675472918573</v>
      </c>
      <c r="EQ22" s="569">
        <v>0.79653002018539554</v>
      </c>
      <c r="ER22" s="570" t="s">
        <v>103</v>
      </c>
      <c r="ES22" s="600">
        <v>3.2341799999999997E-2</v>
      </c>
      <c r="ET22" s="601">
        <v>3.4642300000000001E-2</v>
      </c>
      <c r="EU22" s="602">
        <v>2.8000899999999999E-2</v>
      </c>
      <c r="EV22" s="265">
        <v>2310.28152</v>
      </c>
      <c r="EW22" s="20">
        <v>2341.5022199999999</v>
      </c>
      <c r="EX22" s="367">
        <v>2347.7069000000001</v>
      </c>
      <c r="EY22" s="307">
        <v>0.25344945902278015</v>
      </c>
      <c r="EZ22" s="31">
        <v>0.27145755135028621</v>
      </c>
      <c r="FA22" s="404">
        <v>0.27359439889507681</v>
      </c>
      <c r="FB22" s="265">
        <v>451.50198675496688</v>
      </c>
      <c r="FC22" s="20">
        <v>585.3812784194846</v>
      </c>
      <c r="FD22" s="367">
        <v>610.74896917695753</v>
      </c>
      <c r="FE22" s="287">
        <v>168</v>
      </c>
      <c r="FF22" s="102">
        <v>85</v>
      </c>
      <c r="FG22" s="387">
        <v>130</v>
      </c>
      <c r="FH22" s="201">
        <v>8.4435774834437094</v>
      </c>
      <c r="FI22" s="202">
        <v>12.325662467987247</v>
      </c>
      <c r="FJ22" s="203" t="s">
        <v>103</v>
      </c>
      <c r="FK22" s="201">
        <v>2242</v>
      </c>
      <c r="FL22" s="202">
        <v>745</v>
      </c>
      <c r="FM22" s="203">
        <v>796</v>
      </c>
      <c r="FN22" s="315">
        <v>3423.56</v>
      </c>
      <c r="FO22" s="240">
        <v>4635.26</v>
      </c>
      <c r="FP22" s="414">
        <v>4966.2</v>
      </c>
      <c r="FQ22" s="297">
        <v>49</v>
      </c>
      <c r="FR22" s="18">
        <v>16</v>
      </c>
      <c r="FS22" s="19">
        <v>18</v>
      </c>
      <c r="FT22" s="66">
        <v>21321</v>
      </c>
      <c r="FU22" s="67">
        <v>33879</v>
      </c>
      <c r="FV22" s="203" t="s">
        <v>103</v>
      </c>
      <c r="FW22" s="66">
        <v>3101625</v>
      </c>
      <c r="FX22" s="67">
        <v>4411149</v>
      </c>
      <c r="FY22" s="203" t="s">
        <v>103</v>
      </c>
      <c r="FZ22" s="66">
        <v>2224.0166300000001</v>
      </c>
      <c r="GA22" s="67">
        <v>2874.1632100000002</v>
      </c>
      <c r="GB22" s="74">
        <v>2992.93226</v>
      </c>
      <c r="GC22" s="74">
        <v>223707140.78783399</v>
      </c>
      <c r="GD22" s="263">
        <v>3173973756.3582702</v>
      </c>
      <c r="GE22" s="263">
        <v>1352294038.9099998</v>
      </c>
      <c r="GF22" s="263">
        <v>178799503.5</v>
      </c>
      <c r="GG22" s="263">
        <v>1.22</v>
      </c>
      <c r="GH22" s="263">
        <v>0</v>
      </c>
      <c r="GI22" s="263">
        <v>9.19</v>
      </c>
      <c r="GJ22" s="263">
        <v>0</v>
      </c>
      <c r="GK22" s="263">
        <v>0</v>
      </c>
      <c r="GL22" s="263">
        <v>0</v>
      </c>
      <c r="GM22" s="263">
        <v>83</v>
      </c>
      <c r="GN22" s="263">
        <v>0</v>
      </c>
    </row>
    <row r="23" spans="1:196" s="13" customFormat="1" x14ac:dyDescent="0.25">
      <c r="A23" s="173" t="s">
        <v>106</v>
      </c>
      <c r="B23" s="14" t="s">
        <v>21</v>
      </c>
      <c r="C23" s="91">
        <v>12876101</v>
      </c>
      <c r="D23" s="90">
        <v>2847950</v>
      </c>
      <c r="E23" s="91">
        <v>15383417</v>
      </c>
      <c r="F23" s="91">
        <v>5118213</v>
      </c>
      <c r="G23" s="91">
        <v>16085565</v>
      </c>
      <c r="H23" s="92">
        <v>4981380</v>
      </c>
      <c r="I23" s="90">
        <v>75639448.999999985</v>
      </c>
      <c r="J23" s="91">
        <v>124838284.33333333</v>
      </c>
      <c r="K23" s="92">
        <v>123821485.66666667</v>
      </c>
      <c r="L23" s="448">
        <v>612</v>
      </c>
      <c r="M23" s="448">
        <v>75</v>
      </c>
      <c r="N23" s="257">
        <v>765</v>
      </c>
      <c r="O23" s="449">
        <v>160</v>
      </c>
      <c r="P23" s="449">
        <v>840</v>
      </c>
      <c r="Q23" s="450">
        <v>160</v>
      </c>
      <c r="R23" s="92">
        <v>175</v>
      </c>
      <c r="S23" s="92">
        <v>48</v>
      </c>
      <c r="T23" s="92">
        <v>243</v>
      </c>
      <c r="U23" s="92">
        <v>83</v>
      </c>
      <c r="V23" s="92">
        <v>249</v>
      </c>
      <c r="W23" s="92">
        <v>83</v>
      </c>
      <c r="X23" s="90">
        <v>95</v>
      </c>
      <c r="Y23" s="90">
        <v>1</v>
      </c>
      <c r="Z23" s="90">
        <v>80</v>
      </c>
      <c r="AA23" s="90">
        <v>3</v>
      </c>
      <c r="AB23" s="90">
        <v>74</v>
      </c>
      <c r="AC23" s="92">
        <v>3</v>
      </c>
      <c r="AD23" s="90">
        <v>57</v>
      </c>
      <c r="AE23" s="90">
        <v>4</v>
      </c>
      <c r="AF23" s="90">
        <v>206</v>
      </c>
      <c r="AG23" s="90">
        <v>105</v>
      </c>
      <c r="AH23" s="90">
        <v>206</v>
      </c>
      <c r="AI23" s="92">
        <v>105</v>
      </c>
      <c r="AJ23" s="90">
        <v>0</v>
      </c>
      <c r="AK23" s="90">
        <v>0</v>
      </c>
      <c r="AL23" s="337">
        <v>0</v>
      </c>
      <c r="AM23" s="90">
        <v>0</v>
      </c>
      <c r="AN23" s="90">
        <v>1</v>
      </c>
      <c r="AO23" s="92">
        <v>1</v>
      </c>
      <c r="AP23" s="472">
        <v>11</v>
      </c>
      <c r="AQ23" s="472">
        <v>17</v>
      </c>
      <c r="AR23" s="472">
        <v>8</v>
      </c>
      <c r="AS23" s="472">
        <v>3</v>
      </c>
      <c r="AT23" s="257">
        <v>8</v>
      </c>
      <c r="AU23" s="450">
        <v>4</v>
      </c>
      <c r="AV23" s="551">
        <v>6.16</v>
      </c>
      <c r="AW23" s="551">
        <v>8.17</v>
      </c>
      <c r="AX23" s="551">
        <v>7.21</v>
      </c>
      <c r="AY23" s="551">
        <v>8.33</v>
      </c>
      <c r="AZ23" s="552">
        <v>7.69</v>
      </c>
      <c r="BA23" s="553">
        <v>8.98</v>
      </c>
      <c r="BB23" s="90">
        <v>30751803</v>
      </c>
      <c r="BC23" s="90">
        <v>43865</v>
      </c>
      <c r="BD23" s="90">
        <v>62368</v>
      </c>
      <c r="BE23" s="337">
        <v>129153</v>
      </c>
      <c r="BF23" s="90">
        <v>19580260</v>
      </c>
      <c r="BG23" s="90">
        <v>320361</v>
      </c>
      <c r="BH23" s="90">
        <v>173824</v>
      </c>
      <c r="BI23" s="337">
        <v>216869</v>
      </c>
      <c r="BJ23" s="90">
        <v>18629336</v>
      </c>
      <c r="BK23" s="90">
        <v>408179</v>
      </c>
      <c r="BL23" s="91">
        <v>181660</v>
      </c>
      <c r="BM23" s="92">
        <v>220950</v>
      </c>
      <c r="BN23" s="90">
        <v>43577651.399999999</v>
      </c>
      <c r="BO23" s="90">
        <v>421042.05</v>
      </c>
      <c r="BP23" s="337">
        <v>13873536.439999999</v>
      </c>
      <c r="BQ23" s="90">
        <v>41982411.75</v>
      </c>
      <c r="BR23" s="90">
        <v>2732150</v>
      </c>
      <c r="BS23" s="337">
        <v>33762259.25</v>
      </c>
      <c r="BT23" s="90">
        <v>40358379.899999999</v>
      </c>
      <c r="BU23" s="91">
        <v>3308553.51</v>
      </c>
      <c r="BV23" s="92">
        <v>34418017.590000004</v>
      </c>
      <c r="BW23" s="90">
        <v>646</v>
      </c>
      <c r="BX23" s="91">
        <v>2300</v>
      </c>
      <c r="BY23" s="92">
        <v>2150</v>
      </c>
      <c r="BZ23" s="90">
        <v>371250</v>
      </c>
      <c r="CA23" s="91">
        <v>6751877.0499999998</v>
      </c>
      <c r="CB23" s="92">
        <v>8345511.29</v>
      </c>
      <c r="CC23" s="90">
        <v>150</v>
      </c>
      <c r="CD23" s="91">
        <v>200</v>
      </c>
      <c r="CE23" s="92">
        <v>200</v>
      </c>
      <c r="CF23" s="90">
        <v>0</v>
      </c>
      <c r="CG23" s="90">
        <v>0</v>
      </c>
      <c r="CH23" s="337">
        <v>0</v>
      </c>
      <c r="CI23" s="90" t="s">
        <v>103</v>
      </c>
      <c r="CJ23" s="90" t="s">
        <v>103</v>
      </c>
      <c r="CK23" s="337" t="s">
        <v>103</v>
      </c>
      <c r="CL23" s="222">
        <v>32.799999999999997</v>
      </c>
      <c r="CM23" s="223">
        <v>142</v>
      </c>
      <c r="CN23" s="224">
        <v>150.5</v>
      </c>
      <c r="CO23" s="222">
        <v>59.6</v>
      </c>
      <c r="CP23" s="223">
        <v>138.9</v>
      </c>
      <c r="CQ23" s="224">
        <v>145</v>
      </c>
      <c r="CR23" s="90" t="s">
        <v>103</v>
      </c>
      <c r="CS23" s="90" t="s">
        <v>103</v>
      </c>
      <c r="CT23" s="337" t="s">
        <v>103</v>
      </c>
      <c r="CU23" s="181">
        <v>2.0830000000000002</v>
      </c>
      <c r="CV23" s="137">
        <v>2.3759999999999999</v>
      </c>
      <c r="CW23" s="348">
        <v>2.6179999999999999</v>
      </c>
      <c r="CX23" s="353" t="s">
        <v>111</v>
      </c>
      <c r="CY23" s="68">
        <v>205</v>
      </c>
      <c r="CZ23" s="68">
        <v>7</v>
      </c>
      <c r="DA23" s="68">
        <v>251</v>
      </c>
      <c r="DB23" s="68">
        <v>14</v>
      </c>
      <c r="DC23" s="69">
        <v>271</v>
      </c>
      <c r="DD23" s="70">
        <v>19</v>
      </c>
      <c r="DE23" s="264">
        <v>102584529.98991001</v>
      </c>
      <c r="DF23" s="16">
        <v>151477641.97320038</v>
      </c>
      <c r="DG23" s="368">
        <v>167752879.89333433</v>
      </c>
      <c r="DH23" s="288">
        <v>2</v>
      </c>
      <c r="DI23" s="103">
        <v>84</v>
      </c>
      <c r="DJ23" s="103">
        <v>3.2</v>
      </c>
      <c r="DK23" s="103">
        <v>92</v>
      </c>
      <c r="DL23" s="103">
        <v>3.2</v>
      </c>
      <c r="DM23" s="388">
        <v>92</v>
      </c>
      <c r="DN23" s="288">
        <v>0</v>
      </c>
      <c r="DO23" s="388">
        <v>4</v>
      </c>
      <c r="DP23" s="264">
        <v>136712</v>
      </c>
      <c r="DQ23" s="368">
        <v>126754</v>
      </c>
      <c r="DR23" s="264">
        <v>126892673.91</v>
      </c>
      <c r="DS23" s="16">
        <v>117148775.27000001</v>
      </c>
      <c r="DT23" s="368">
        <v>199925440.39000002</v>
      </c>
      <c r="DU23" s="264">
        <v>56401868.170000009</v>
      </c>
      <c r="DV23" s="16">
        <v>39971031.760000005</v>
      </c>
      <c r="DW23" s="368">
        <v>54206191.100000001</v>
      </c>
      <c r="DX23" s="264">
        <v>349440</v>
      </c>
      <c r="DY23" s="16">
        <v>340466</v>
      </c>
      <c r="DZ23" s="368">
        <v>339850</v>
      </c>
      <c r="EA23" s="264">
        <v>194557</v>
      </c>
      <c r="EB23" s="16">
        <v>204541</v>
      </c>
      <c r="EC23" s="368">
        <v>205905</v>
      </c>
      <c r="ED23" s="264" t="s">
        <v>115</v>
      </c>
      <c r="EE23" s="16" t="s">
        <v>115</v>
      </c>
      <c r="EF23" s="368" t="s">
        <v>115</v>
      </c>
      <c r="EG23" s="498">
        <v>0.6619562728937729</v>
      </c>
      <c r="EH23" s="499">
        <v>0.60804603102806154</v>
      </c>
      <c r="EI23" s="500">
        <v>0.59956745623068997</v>
      </c>
      <c r="EJ23" s="571">
        <v>1.3810592690324018E-2</v>
      </c>
      <c r="EK23" s="572">
        <v>3.9171398561082899E-2</v>
      </c>
      <c r="EL23" s="573" t="s">
        <v>103</v>
      </c>
      <c r="EM23" s="571">
        <v>0.21275337982556844</v>
      </c>
      <c r="EN23" s="572">
        <v>0.17861683896290564</v>
      </c>
      <c r="EO23" s="573" t="s">
        <v>103</v>
      </c>
      <c r="EP23" s="571">
        <v>0.77343602748410756</v>
      </c>
      <c r="EQ23" s="572">
        <v>0.78221176247601143</v>
      </c>
      <c r="ER23" s="573" t="s">
        <v>103</v>
      </c>
      <c r="ES23" s="603">
        <v>6.39131E-2</v>
      </c>
      <c r="ET23" s="604">
        <v>6.1506400000000003E-2</v>
      </c>
      <c r="EU23" s="605">
        <v>5.47891E-2</v>
      </c>
      <c r="EV23" s="264">
        <v>2369.8881000000001</v>
      </c>
      <c r="EW23" s="16">
        <v>2308.7136399999999</v>
      </c>
      <c r="EX23" s="368">
        <v>2304.5365200000001</v>
      </c>
      <c r="EY23" s="308">
        <v>0.35764351641645081</v>
      </c>
      <c r="EZ23" s="29">
        <v>0.37529976679198618</v>
      </c>
      <c r="FA23" s="405">
        <v>0.37728467902263835</v>
      </c>
      <c r="FB23" s="264">
        <v>370.90487637362634</v>
      </c>
      <c r="FC23" s="16">
        <v>505.56590085353605</v>
      </c>
      <c r="FD23" s="368">
        <v>530.81947918199205</v>
      </c>
      <c r="FE23" s="288">
        <v>55</v>
      </c>
      <c r="FF23" s="103">
        <v>23</v>
      </c>
      <c r="FG23" s="388">
        <v>47</v>
      </c>
      <c r="FH23" s="210">
        <v>9.3680133928571436</v>
      </c>
      <c r="FI23" s="211">
        <v>9.2242779014644629</v>
      </c>
      <c r="FJ23" s="212" t="s">
        <v>103</v>
      </c>
      <c r="FK23" s="210">
        <v>494</v>
      </c>
      <c r="FL23" s="211">
        <v>68</v>
      </c>
      <c r="FM23" s="212">
        <v>71</v>
      </c>
      <c r="FN23" s="316">
        <v>3178.15</v>
      </c>
      <c r="FO23" s="241">
        <v>4169.46</v>
      </c>
      <c r="FP23" s="415">
        <v>4431.6099999999997</v>
      </c>
      <c r="FQ23" s="296">
        <v>13</v>
      </c>
      <c r="FR23" s="14">
        <v>7</v>
      </c>
      <c r="FS23" s="15">
        <v>6</v>
      </c>
      <c r="FT23" s="68">
        <v>14407</v>
      </c>
      <c r="FU23" s="69">
        <v>32846</v>
      </c>
      <c r="FV23" s="212" t="s">
        <v>103</v>
      </c>
      <c r="FW23" s="68">
        <v>1042441</v>
      </c>
      <c r="FX23" s="69">
        <v>1315542</v>
      </c>
      <c r="FY23" s="212" t="s">
        <v>103</v>
      </c>
      <c r="FZ23" s="68">
        <v>1721.2533599999999</v>
      </c>
      <c r="GA23" s="69">
        <v>2148.3052299999999</v>
      </c>
      <c r="GB23" s="70">
        <v>2227.3916300000001</v>
      </c>
      <c r="GC23" s="70">
        <v>155059780.56538099</v>
      </c>
      <c r="GD23" s="258">
        <v>751338772.81250596</v>
      </c>
      <c r="GE23" s="258">
        <v>610404009.62</v>
      </c>
      <c r="GF23" s="258">
        <v>0</v>
      </c>
      <c r="GG23" s="258">
        <v>0</v>
      </c>
      <c r="GH23" s="258">
        <v>0</v>
      </c>
      <c r="GI23" s="258">
        <v>0</v>
      </c>
      <c r="GJ23" s="258">
        <v>28.52</v>
      </c>
      <c r="GK23" s="258">
        <v>0</v>
      </c>
      <c r="GL23" s="258">
        <v>0</v>
      </c>
      <c r="GM23" s="258">
        <v>200</v>
      </c>
      <c r="GN23" s="258">
        <v>0</v>
      </c>
    </row>
    <row r="24" spans="1:196" s="17" customFormat="1" x14ac:dyDescent="0.25">
      <c r="A24" s="167" t="s">
        <v>107</v>
      </c>
      <c r="B24" s="18" t="s">
        <v>22</v>
      </c>
      <c r="C24" s="67">
        <v>29015074.910999998</v>
      </c>
      <c r="D24" s="66">
        <v>25473405.120000001</v>
      </c>
      <c r="E24" s="67">
        <v>27579329.719000001</v>
      </c>
      <c r="F24" s="114">
        <v>26510602.596999999</v>
      </c>
      <c r="G24" s="114">
        <v>27697326.895</v>
      </c>
      <c r="H24" s="74">
        <v>25763841.074000001</v>
      </c>
      <c r="I24" s="66" t="s">
        <v>103</v>
      </c>
      <c r="J24" s="67">
        <v>211066000</v>
      </c>
      <c r="K24" s="74" t="s">
        <v>103</v>
      </c>
      <c r="L24" s="424">
        <v>710.7</v>
      </c>
      <c r="M24" s="424">
        <v>237.2</v>
      </c>
      <c r="N24" s="250">
        <v>874.9</v>
      </c>
      <c r="O24" s="425">
        <v>311.89999999999998</v>
      </c>
      <c r="P24" s="425">
        <v>807.9</v>
      </c>
      <c r="Q24" s="426">
        <v>329.9</v>
      </c>
      <c r="R24" s="74">
        <v>321.7</v>
      </c>
      <c r="S24" s="74">
        <v>337.3</v>
      </c>
      <c r="T24" s="74">
        <v>336.5</v>
      </c>
      <c r="U24" s="74">
        <v>386.6</v>
      </c>
      <c r="V24" s="74">
        <v>343.8</v>
      </c>
      <c r="W24" s="74">
        <v>397.5</v>
      </c>
      <c r="X24" s="66">
        <v>325</v>
      </c>
      <c r="Y24" s="66">
        <v>25</v>
      </c>
      <c r="Z24" s="66">
        <v>379</v>
      </c>
      <c r="AA24" s="66">
        <v>56</v>
      </c>
      <c r="AB24" s="66">
        <v>378</v>
      </c>
      <c r="AC24" s="74">
        <v>63</v>
      </c>
      <c r="AD24" s="66">
        <v>180</v>
      </c>
      <c r="AE24" s="66">
        <v>25</v>
      </c>
      <c r="AF24" s="66">
        <v>328</v>
      </c>
      <c r="AG24" s="66">
        <v>47</v>
      </c>
      <c r="AH24" s="66">
        <v>327</v>
      </c>
      <c r="AI24" s="74">
        <v>48</v>
      </c>
      <c r="AJ24" s="66">
        <v>0</v>
      </c>
      <c r="AK24" s="66">
        <v>0</v>
      </c>
      <c r="AL24" s="263">
        <v>0</v>
      </c>
      <c r="AM24" s="66">
        <v>0</v>
      </c>
      <c r="AN24" s="66">
        <v>0</v>
      </c>
      <c r="AO24" s="74">
        <v>0</v>
      </c>
      <c r="AP24" s="424">
        <v>7.23</v>
      </c>
      <c r="AQ24" s="424">
        <v>24.02</v>
      </c>
      <c r="AR24" s="424">
        <v>6.75</v>
      </c>
      <c r="AS24" s="424">
        <v>30.03</v>
      </c>
      <c r="AT24" s="250">
        <v>7.74</v>
      </c>
      <c r="AU24" s="426">
        <v>31.38</v>
      </c>
      <c r="AV24" s="163">
        <v>5.52</v>
      </c>
      <c r="AW24" s="163">
        <v>5.37</v>
      </c>
      <c r="AX24" s="163">
        <v>7.55</v>
      </c>
      <c r="AY24" s="163">
        <v>7.32</v>
      </c>
      <c r="AZ24" s="533">
        <v>7.98</v>
      </c>
      <c r="BA24" s="534">
        <v>7.98</v>
      </c>
      <c r="BB24" s="66">
        <v>11689179</v>
      </c>
      <c r="BC24" s="66">
        <v>270107</v>
      </c>
      <c r="BD24" s="66">
        <v>504572</v>
      </c>
      <c r="BE24" s="263">
        <v>535135</v>
      </c>
      <c r="BF24" s="66">
        <v>30071168</v>
      </c>
      <c r="BG24" s="66">
        <v>428154</v>
      </c>
      <c r="BH24" s="66">
        <v>566509</v>
      </c>
      <c r="BI24" s="263">
        <v>428873</v>
      </c>
      <c r="BJ24" s="66">
        <v>28355503</v>
      </c>
      <c r="BK24" s="66">
        <v>764564</v>
      </c>
      <c r="BL24" s="67">
        <v>570996</v>
      </c>
      <c r="BM24" s="74">
        <v>443127</v>
      </c>
      <c r="BN24" s="66">
        <v>27754266.170000002</v>
      </c>
      <c r="BO24" s="66">
        <v>4564680.9000000004</v>
      </c>
      <c r="BP24" s="263">
        <v>58418740.960000001</v>
      </c>
      <c r="BQ24" s="66">
        <v>59674195.630000003</v>
      </c>
      <c r="BR24" s="66">
        <v>4806155.32</v>
      </c>
      <c r="BS24" s="263">
        <v>85958446.459999993</v>
      </c>
      <c r="BT24" s="66">
        <v>62346752.439999998</v>
      </c>
      <c r="BU24" s="67">
        <v>2629830.94</v>
      </c>
      <c r="BV24" s="74">
        <v>95232903.140000001</v>
      </c>
      <c r="BW24" s="66">
        <v>3100</v>
      </c>
      <c r="BX24" s="66">
        <v>5000</v>
      </c>
      <c r="BY24" s="263">
        <v>4600</v>
      </c>
      <c r="BZ24" s="66">
        <v>5622558</v>
      </c>
      <c r="CA24" s="66">
        <v>7832476</v>
      </c>
      <c r="CB24" s="263">
        <v>8724741</v>
      </c>
      <c r="CC24" s="163">
        <f>10/12</f>
        <v>0.83333333333333337</v>
      </c>
      <c r="CD24" s="66">
        <v>10</v>
      </c>
      <c r="CE24" s="263">
        <v>10</v>
      </c>
      <c r="CF24" s="66" t="s">
        <v>103</v>
      </c>
      <c r="CG24" s="66" t="s">
        <v>103</v>
      </c>
      <c r="CH24" s="263" t="s">
        <v>103</v>
      </c>
      <c r="CI24" s="66" t="s">
        <v>103</v>
      </c>
      <c r="CJ24" s="66" t="s">
        <v>103</v>
      </c>
      <c r="CK24" s="263" t="s">
        <v>103</v>
      </c>
      <c r="CL24" s="201" t="s">
        <v>103</v>
      </c>
      <c r="CM24" s="201">
        <v>144</v>
      </c>
      <c r="CN24" s="342">
        <v>155</v>
      </c>
      <c r="CO24" s="201">
        <v>72.8</v>
      </c>
      <c r="CP24" s="201">
        <v>150</v>
      </c>
      <c r="CQ24" s="342">
        <v>155</v>
      </c>
      <c r="CR24" s="66" t="s">
        <v>103</v>
      </c>
      <c r="CS24" s="66" t="s">
        <v>103</v>
      </c>
      <c r="CT24" s="124">
        <v>327</v>
      </c>
      <c r="CU24" s="66" t="s">
        <v>103</v>
      </c>
      <c r="CV24" s="136">
        <v>1.75</v>
      </c>
      <c r="CW24" s="135">
        <v>1.75</v>
      </c>
      <c r="CX24" s="352" t="s">
        <v>105</v>
      </c>
      <c r="CY24" s="66">
        <v>297</v>
      </c>
      <c r="CZ24" s="66">
        <v>278</v>
      </c>
      <c r="DA24" s="66">
        <v>289</v>
      </c>
      <c r="DB24" s="66">
        <v>183</v>
      </c>
      <c r="DC24" s="67">
        <v>293</v>
      </c>
      <c r="DD24" s="74">
        <v>201</v>
      </c>
      <c r="DE24" s="265">
        <v>296955000</v>
      </c>
      <c r="DF24" s="20">
        <v>402220800</v>
      </c>
      <c r="DG24" s="367">
        <v>426753500</v>
      </c>
      <c r="DH24" s="287">
        <v>2.4</v>
      </c>
      <c r="DI24" s="102">
        <v>88</v>
      </c>
      <c r="DJ24" s="102">
        <v>3.8</v>
      </c>
      <c r="DK24" s="102">
        <v>80</v>
      </c>
      <c r="DL24" s="102">
        <v>3.6</v>
      </c>
      <c r="DM24" s="387">
        <v>90</v>
      </c>
      <c r="DN24" s="287">
        <v>3</v>
      </c>
      <c r="DO24" s="387">
        <v>8</v>
      </c>
      <c r="DP24" s="265">
        <v>138618</v>
      </c>
      <c r="DQ24" s="367">
        <v>155426</v>
      </c>
      <c r="DR24" s="265">
        <v>173259189.84999999</v>
      </c>
      <c r="DS24" s="20">
        <v>285190616.5</v>
      </c>
      <c r="DT24" s="367">
        <v>143644053.72999999</v>
      </c>
      <c r="DU24" s="265">
        <v>84501045.090000004</v>
      </c>
      <c r="DV24" s="20">
        <v>84077458.700000033</v>
      </c>
      <c r="DW24" s="367">
        <v>110415035.23000003</v>
      </c>
      <c r="DX24" s="265">
        <v>742387</v>
      </c>
      <c r="DY24" s="20">
        <v>696503</v>
      </c>
      <c r="DZ24" s="367">
        <v>690422</v>
      </c>
      <c r="EA24" s="265">
        <v>378363</v>
      </c>
      <c r="EB24" s="20">
        <v>386213</v>
      </c>
      <c r="EC24" s="367">
        <v>386957</v>
      </c>
      <c r="ED24" s="265" t="s">
        <v>115</v>
      </c>
      <c r="EE24" s="20" t="s">
        <v>115</v>
      </c>
      <c r="EF24" s="367" t="s">
        <v>115</v>
      </c>
      <c r="EG24" s="495">
        <v>0.64787637714561275</v>
      </c>
      <c r="EH24" s="496">
        <v>0.58916041998383351</v>
      </c>
      <c r="EI24" s="497">
        <v>0.57942388857828975</v>
      </c>
      <c r="EJ24" s="568">
        <v>7.8609576787976136E-3</v>
      </c>
      <c r="EK24" s="569">
        <v>8.2670318499164057E-3</v>
      </c>
      <c r="EL24" s="570" t="s">
        <v>103</v>
      </c>
      <c r="EM24" s="568">
        <v>0.29037663824360266</v>
      </c>
      <c r="EN24" s="569">
        <v>0.24219294781856218</v>
      </c>
      <c r="EO24" s="570" t="s">
        <v>103</v>
      </c>
      <c r="EP24" s="568">
        <v>0.70176240407759971</v>
      </c>
      <c r="EQ24" s="569">
        <v>0.74954002033152145</v>
      </c>
      <c r="ER24" s="570" t="s">
        <v>103</v>
      </c>
      <c r="ES24" s="600">
        <v>6.6475400000000004E-2</v>
      </c>
      <c r="ET24" s="601">
        <v>6.5604700000000002E-2</v>
      </c>
      <c r="EU24" s="602">
        <v>5.4733599999999993E-2</v>
      </c>
      <c r="EV24" s="265">
        <v>2531.5839700000001</v>
      </c>
      <c r="EW24" s="20">
        <v>2375.11679</v>
      </c>
      <c r="EX24" s="367">
        <v>2354.38022</v>
      </c>
      <c r="EY24" s="307">
        <v>0.33759803702877539</v>
      </c>
      <c r="EZ24" s="31">
        <v>0.35670757613261467</v>
      </c>
      <c r="FA24" s="404">
        <v>0.35916515915012265</v>
      </c>
      <c r="FB24" s="265">
        <v>386.49114275977354</v>
      </c>
      <c r="FC24" s="20">
        <v>525.38323596596138</v>
      </c>
      <c r="FD24" s="367">
        <v>550.77474356263269</v>
      </c>
      <c r="FE24" s="287">
        <v>100</v>
      </c>
      <c r="FF24" s="102">
        <v>83</v>
      </c>
      <c r="FG24" s="387">
        <v>83</v>
      </c>
      <c r="FH24" s="201">
        <v>13.797885738839716</v>
      </c>
      <c r="FI24" s="202">
        <v>13.618110761906266</v>
      </c>
      <c r="FJ24" s="203" t="s">
        <v>103</v>
      </c>
      <c r="FK24" s="201">
        <v>362</v>
      </c>
      <c r="FL24" s="202">
        <v>121</v>
      </c>
      <c r="FM24" s="203">
        <v>80</v>
      </c>
      <c r="FN24" s="315">
        <v>3159.24</v>
      </c>
      <c r="FO24" s="240">
        <v>4230.12</v>
      </c>
      <c r="FP24" s="414">
        <v>4462.5</v>
      </c>
      <c r="FQ24" s="297">
        <v>8</v>
      </c>
      <c r="FR24" s="18">
        <v>3</v>
      </c>
      <c r="FS24" s="19">
        <v>4</v>
      </c>
      <c r="FT24" s="66">
        <v>15296</v>
      </c>
      <c r="FU24" s="67">
        <v>22594</v>
      </c>
      <c r="FV24" s="203" t="s">
        <v>103</v>
      </c>
      <c r="FW24" s="66">
        <v>2235760</v>
      </c>
      <c r="FX24" s="67">
        <v>2703012</v>
      </c>
      <c r="FY24" s="203" t="s">
        <v>103</v>
      </c>
      <c r="FZ24" s="66">
        <v>1755.6629800000001</v>
      </c>
      <c r="GA24" s="67">
        <v>2259.3042099999998</v>
      </c>
      <c r="GB24" s="74">
        <v>2335.92553</v>
      </c>
      <c r="GC24" s="74">
        <v>448050243.888071</v>
      </c>
      <c r="GD24" s="263">
        <v>1459141861.40328</v>
      </c>
      <c r="GE24" s="263">
        <v>1368586394.7254543</v>
      </c>
      <c r="GF24" s="263">
        <v>227606088.22999999</v>
      </c>
      <c r="GG24" s="263">
        <v>13.799999999999999</v>
      </c>
      <c r="GH24" s="263">
        <v>0</v>
      </c>
      <c r="GI24" s="263">
        <v>4.8999999999999995</v>
      </c>
      <c r="GJ24" s="263">
        <v>0</v>
      </c>
      <c r="GK24" s="263">
        <v>0</v>
      </c>
      <c r="GL24" s="263">
        <v>1</v>
      </c>
      <c r="GM24" s="263">
        <v>23.81818181818182</v>
      </c>
      <c r="GN24" s="263">
        <v>0</v>
      </c>
    </row>
    <row r="25" spans="1:196" s="40" customFormat="1" x14ac:dyDescent="0.25">
      <c r="A25" s="175" t="s">
        <v>107</v>
      </c>
      <c r="B25" s="39" t="s">
        <v>60</v>
      </c>
      <c r="C25" s="195">
        <v>1772000</v>
      </c>
      <c r="D25" s="84" t="s">
        <v>98</v>
      </c>
      <c r="E25" s="195">
        <v>1352000</v>
      </c>
      <c r="F25" s="119" t="s">
        <v>98</v>
      </c>
      <c r="G25" s="196">
        <v>1353000</v>
      </c>
      <c r="H25" s="86" t="s">
        <v>98</v>
      </c>
      <c r="I25" s="84" t="s">
        <v>103</v>
      </c>
      <c r="J25" s="85" t="s">
        <v>103</v>
      </c>
      <c r="K25" s="86" t="s">
        <v>103</v>
      </c>
      <c r="L25" s="451">
        <v>152</v>
      </c>
      <c r="M25" s="452" t="s">
        <v>98</v>
      </c>
      <c r="N25" s="255">
        <v>154</v>
      </c>
      <c r="O25" s="453" t="s">
        <v>98</v>
      </c>
      <c r="P25" s="453">
        <v>154</v>
      </c>
      <c r="Q25" s="454" t="s">
        <v>98</v>
      </c>
      <c r="R25" s="86">
        <v>32</v>
      </c>
      <c r="S25" s="86" t="s">
        <v>98</v>
      </c>
      <c r="T25" s="86">
        <v>29</v>
      </c>
      <c r="U25" s="86" t="s">
        <v>98</v>
      </c>
      <c r="V25" s="86">
        <v>29</v>
      </c>
      <c r="W25" s="86" t="s">
        <v>98</v>
      </c>
      <c r="X25" s="78">
        <v>3</v>
      </c>
      <c r="Y25" s="78" t="s">
        <v>98</v>
      </c>
      <c r="Z25" s="79">
        <v>1</v>
      </c>
      <c r="AA25" s="118" t="s">
        <v>98</v>
      </c>
      <c r="AB25" s="118">
        <v>3</v>
      </c>
      <c r="AC25" s="438" t="s">
        <v>98</v>
      </c>
      <c r="AD25" s="84">
        <v>22</v>
      </c>
      <c r="AE25" s="84" t="s">
        <v>98</v>
      </c>
      <c r="AF25" s="84">
        <v>28</v>
      </c>
      <c r="AG25" s="84" t="s">
        <v>98</v>
      </c>
      <c r="AH25" s="84">
        <v>26</v>
      </c>
      <c r="AI25" s="86" t="s">
        <v>98</v>
      </c>
      <c r="AJ25" s="84">
        <v>0</v>
      </c>
      <c r="AK25" s="84">
        <v>5</v>
      </c>
      <c r="AL25" s="338">
        <v>5</v>
      </c>
      <c r="AM25" s="84">
        <v>0</v>
      </c>
      <c r="AN25" s="84">
        <v>0</v>
      </c>
      <c r="AO25" s="86">
        <v>0</v>
      </c>
      <c r="AP25" s="452">
        <v>10</v>
      </c>
      <c r="AQ25" s="452" t="s">
        <v>98</v>
      </c>
      <c r="AR25" s="452">
        <v>12</v>
      </c>
      <c r="AS25" s="452" t="s">
        <v>98</v>
      </c>
      <c r="AT25" s="255">
        <v>13</v>
      </c>
      <c r="AU25" s="454" t="s">
        <v>98</v>
      </c>
      <c r="AV25" s="544">
        <v>5.08</v>
      </c>
      <c r="AW25" s="544" t="s">
        <v>98</v>
      </c>
      <c r="AX25" s="544">
        <v>7.68</v>
      </c>
      <c r="AY25" s="544" t="s">
        <v>98</v>
      </c>
      <c r="AZ25" s="545">
        <v>7.68</v>
      </c>
      <c r="BA25" s="547" t="s">
        <v>98</v>
      </c>
      <c r="BB25" s="78">
        <v>2252768</v>
      </c>
      <c r="BC25" s="78">
        <v>0</v>
      </c>
      <c r="BD25" s="78">
        <v>16776</v>
      </c>
      <c r="BE25" s="259">
        <v>22872</v>
      </c>
      <c r="BF25" s="78">
        <v>1455021</v>
      </c>
      <c r="BG25" s="78">
        <v>1330</v>
      </c>
      <c r="BH25" s="78">
        <v>10564</v>
      </c>
      <c r="BI25" s="259">
        <v>16026</v>
      </c>
      <c r="BJ25" s="78">
        <v>1465539</v>
      </c>
      <c r="BK25" s="78">
        <v>1343</v>
      </c>
      <c r="BL25" s="78">
        <v>7096</v>
      </c>
      <c r="BM25" s="259">
        <v>21128</v>
      </c>
      <c r="BN25" s="78">
        <v>3107086</v>
      </c>
      <c r="BO25" s="78">
        <v>0</v>
      </c>
      <c r="BP25" s="259">
        <v>1418485</v>
      </c>
      <c r="BQ25" s="78">
        <v>2810403.6</v>
      </c>
      <c r="BR25" s="78">
        <v>7154</v>
      </c>
      <c r="BS25" s="259">
        <v>1311434.3500000001</v>
      </c>
      <c r="BT25" s="78">
        <v>2542499.25</v>
      </c>
      <c r="BU25" s="78">
        <v>6369.1</v>
      </c>
      <c r="BV25" s="259">
        <v>1168656.93</v>
      </c>
      <c r="BW25" s="84">
        <v>0</v>
      </c>
      <c r="BX25" s="85">
        <v>500</v>
      </c>
      <c r="BY25" s="86">
        <v>418</v>
      </c>
      <c r="BZ25" s="84">
        <v>0</v>
      </c>
      <c r="CA25" s="85">
        <v>383328.87</v>
      </c>
      <c r="CB25" s="86">
        <v>519605.24</v>
      </c>
      <c r="CC25" s="84" t="s">
        <v>98</v>
      </c>
      <c r="CD25" s="85">
        <v>110</v>
      </c>
      <c r="CE25" s="86">
        <v>110</v>
      </c>
      <c r="CF25" s="214">
        <v>0</v>
      </c>
      <c r="CG25" s="215">
        <v>42</v>
      </c>
      <c r="CH25" s="216">
        <v>42</v>
      </c>
      <c r="CI25" s="84">
        <v>0</v>
      </c>
      <c r="CJ25" s="85">
        <v>0</v>
      </c>
      <c r="CK25" s="86">
        <v>0</v>
      </c>
      <c r="CL25" s="214">
        <v>1.79</v>
      </c>
      <c r="CM25" s="215">
        <v>2.2320000000000002</v>
      </c>
      <c r="CN25" s="216">
        <v>2.5680000000000001</v>
      </c>
      <c r="CO25" s="214">
        <v>0.8</v>
      </c>
      <c r="CP25" s="215">
        <v>2.9</v>
      </c>
      <c r="CQ25" s="216">
        <v>4.9000000000000004</v>
      </c>
      <c r="CR25" s="84" t="s">
        <v>103</v>
      </c>
      <c r="CS25" s="85" t="s">
        <v>103</v>
      </c>
      <c r="CT25" s="86" t="s">
        <v>103</v>
      </c>
      <c r="CU25" s="84">
        <v>0</v>
      </c>
      <c r="CV25" s="85">
        <v>1</v>
      </c>
      <c r="CW25" s="86">
        <v>1</v>
      </c>
      <c r="CX25" s="359" t="s">
        <v>105</v>
      </c>
      <c r="CY25" s="84">
        <v>15</v>
      </c>
      <c r="CZ25" s="84">
        <v>2</v>
      </c>
      <c r="DA25" s="84">
        <v>11</v>
      </c>
      <c r="DB25" s="84">
        <v>4</v>
      </c>
      <c r="DC25" s="85">
        <v>7</v>
      </c>
      <c r="DD25" s="86">
        <v>4</v>
      </c>
      <c r="DE25" s="280">
        <v>3343010.9</v>
      </c>
      <c r="DF25" s="98">
        <v>11747303.310000001</v>
      </c>
      <c r="DG25" s="378">
        <v>11551178.389999999</v>
      </c>
      <c r="DH25" s="293">
        <v>2</v>
      </c>
      <c r="DI25" s="228">
        <v>64</v>
      </c>
      <c r="DJ25" s="228">
        <v>2.6</v>
      </c>
      <c r="DK25" s="228">
        <v>74</v>
      </c>
      <c r="DL25" s="228">
        <v>2.6</v>
      </c>
      <c r="DM25" s="393">
        <v>74</v>
      </c>
      <c r="DN25" s="697">
        <v>0</v>
      </c>
      <c r="DO25" s="698"/>
      <c r="DP25" s="266">
        <v>33791</v>
      </c>
      <c r="DQ25" s="398">
        <v>31739</v>
      </c>
      <c r="DR25" s="303"/>
      <c r="DS25" s="52"/>
      <c r="DT25" s="400"/>
      <c r="DU25" s="266">
        <v>10435911.220000001</v>
      </c>
      <c r="DV25" s="41">
        <v>9625786.1899999995</v>
      </c>
      <c r="DW25" s="398">
        <v>12262605.449999999</v>
      </c>
      <c r="DX25" s="277">
        <v>69018</v>
      </c>
      <c r="DY25" s="35">
        <v>66265</v>
      </c>
      <c r="DZ25" s="374">
        <v>65823</v>
      </c>
      <c r="EA25" s="298"/>
      <c r="EB25" s="51"/>
      <c r="EC25" s="396"/>
      <c r="ED25" s="266">
        <v>119060</v>
      </c>
      <c r="EE25" s="41">
        <v>119299</v>
      </c>
      <c r="EF25" s="398">
        <v>119285</v>
      </c>
      <c r="EG25" s="513">
        <v>0.63941290677794194</v>
      </c>
      <c r="EH25" s="514">
        <v>0.5984758167961971</v>
      </c>
      <c r="EI25" s="515">
        <v>0.59187518040806408</v>
      </c>
      <c r="EJ25" s="586">
        <v>0.13408677671218225</v>
      </c>
      <c r="EK25" s="587">
        <v>0.14707101409229068</v>
      </c>
      <c r="EL25" s="588" t="s">
        <v>103</v>
      </c>
      <c r="EM25" s="586">
        <v>0.47663018289422082</v>
      </c>
      <c r="EN25" s="587">
        <v>0.40643133462282399</v>
      </c>
      <c r="EO25" s="588" t="s">
        <v>103</v>
      </c>
      <c r="EP25" s="586">
        <v>0.3892830403935969</v>
      </c>
      <c r="EQ25" s="587">
        <v>0.44649765128488533</v>
      </c>
      <c r="ER25" s="588" t="s">
        <v>103</v>
      </c>
      <c r="ES25" s="618">
        <v>9.0729900000000002E-2</v>
      </c>
      <c r="ET25" s="619">
        <v>6.6594399999999998E-2</v>
      </c>
      <c r="EU25" s="620">
        <v>5.3902800000000001E-2</v>
      </c>
      <c r="EV25" s="277">
        <v>2092.08851</v>
      </c>
      <c r="EW25" s="35">
        <v>2008.6389799999999</v>
      </c>
      <c r="EX25" s="374">
        <v>1995.24098</v>
      </c>
      <c r="EY25" s="298"/>
      <c r="EZ25" s="51"/>
      <c r="FA25" s="396"/>
      <c r="FB25" s="276">
        <v>437.24172686040652</v>
      </c>
      <c r="FC25" s="95">
        <v>591.7233170437305</v>
      </c>
      <c r="FD25" s="373">
        <v>615.4923083371757</v>
      </c>
      <c r="FE25" s="293">
        <v>52</v>
      </c>
      <c r="FF25" s="108">
        <v>72</v>
      </c>
      <c r="FG25" s="393">
        <v>54</v>
      </c>
      <c r="FH25" s="214">
        <v>10.330408009504767</v>
      </c>
      <c r="FI25" s="215">
        <v>9.2685278804798905</v>
      </c>
      <c r="FJ25" s="216" t="s">
        <v>103</v>
      </c>
      <c r="FK25" s="214">
        <v>162</v>
      </c>
      <c r="FL25" s="215">
        <v>67</v>
      </c>
      <c r="FM25" s="216">
        <v>56</v>
      </c>
      <c r="FN25" s="321">
        <v>2519.87</v>
      </c>
      <c r="FO25" s="247">
        <v>3539.63</v>
      </c>
      <c r="FP25" s="420">
        <v>3778.57</v>
      </c>
      <c r="FQ25" s="300">
        <v>11</v>
      </c>
      <c r="FR25" s="38">
        <v>1</v>
      </c>
      <c r="FS25" s="399">
        <v>0</v>
      </c>
      <c r="FT25" s="84">
        <v>16360</v>
      </c>
      <c r="FU25" s="85">
        <v>32246</v>
      </c>
      <c r="FV25" s="216" t="s">
        <v>103</v>
      </c>
      <c r="FW25" s="84">
        <v>219515</v>
      </c>
      <c r="FX25" s="85">
        <v>243871</v>
      </c>
      <c r="FY25" s="216" t="s">
        <v>103</v>
      </c>
      <c r="FZ25" s="84">
        <v>1492.2795100000001</v>
      </c>
      <c r="GA25" s="85">
        <v>1772.47981</v>
      </c>
      <c r="GB25" s="86">
        <v>1831.86213</v>
      </c>
      <c r="GC25" s="86">
        <v>16607209.4583333</v>
      </c>
      <c r="GD25" s="338">
        <v>38335400.729999997</v>
      </c>
      <c r="GE25" s="338">
        <v>6045279.29</v>
      </c>
      <c r="GF25" s="338">
        <v>0</v>
      </c>
      <c r="GG25" s="338">
        <v>0</v>
      </c>
      <c r="GH25" s="338">
        <v>0</v>
      </c>
      <c r="GI25" s="338">
        <v>0</v>
      </c>
      <c r="GJ25" s="338">
        <v>0</v>
      </c>
      <c r="GK25" s="338">
        <v>0</v>
      </c>
      <c r="GL25" s="338">
        <v>0</v>
      </c>
      <c r="GM25" s="338">
        <v>6.8181818181818183</v>
      </c>
      <c r="GN25" s="338">
        <v>0</v>
      </c>
    </row>
    <row r="26" spans="1:196" s="40" customFormat="1" x14ac:dyDescent="0.25">
      <c r="A26" s="175" t="s">
        <v>107</v>
      </c>
      <c r="B26" s="39" t="s">
        <v>153</v>
      </c>
      <c r="C26" s="86"/>
      <c r="D26" s="86"/>
      <c r="E26" s="86"/>
      <c r="F26" s="86"/>
      <c r="G26" s="86"/>
      <c r="H26" s="86"/>
      <c r="I26" s="84" t="s">
        <v>103</v>
      </c>
      <c r="J26" s="85" t="s">
        <v>103</v>
      </c>
      <c r="K26" s="86" t="s">
        <v>103</v>
      </c>
      <c r="L26" s="452"/>
      <c r="M26" s="452"/>
      <c r="N26" s="255"/>
      <c r="O26" s="453"/>
      <c r="P26" s="453"/>
      <c r="Q26" s="454"/>
      <c r="R26" s="86"/>
      <c r="S26" s="86"/>
      <c r="T26" s="86"/>
      <c r="U26" s="86"/>
      <c r="V26" s="86"/>
      <c r="W26" s="86"/>
      <c r="X26" s="84"/>
      <c r="Y26" s="84"/>
      <c r="Z26" s="84"/>
      <c r="AA26" s="84"/>
      <c r="AB26" s="84"/>
      <c r="AC26" s="86"/>
      <c r="AD26" s="84"/>
      <c r="AE26" s="84"/>
      <c r="AF26" s="84"/>
      <c r="AG26" s="84"/>
      <c r="AH26" s="84"/>
      <c r="AI26" s="86"/>
      <c r="AJ26" s="84"/>
      <c r="AK26" s="84"/>
      <c r="AL26" s="338"/>
      <c r="AM26" s="84"/>
      <c r="AN26" s="84"/>
      <c r="AO26" s="86"/>
      <c r="AP26" s="452"/>
      <c r="AQ26" s="452"/>
      <c r="AR26" s="452"/>
      <c r="AS26" s="452"/>
      <c r="AT26" s="255"/>
      <c r="AU26" s="454"/>
      <c r="AV26" s="554"/>
      <c r="AW26" s="554"/>
      <c r="AX26" s="554"/>
      <c r="AY26" s="554"/>
      <c r="AZ26" s="555"/>
      <c r="BA26" s="556"/>
      <c r="BB26" s="84"/>
      <c r="BC26" s="84"/>
      <c r="BD26" s="84"/>
      <c r="BE26" s="338"/>
      <c r="BF26" s="84"/>
      <c r="BG26" s="84"/>
      <c r="BH26" s="84"/>
      <c r="BI26" s="338"/>
      <c r="BJ26" s="84"/>
      <c r="BK26" s="84"/>
      <c r="BL26" s="85"/>
      <c r="BM26" s="86"/>
      <c r="BN26" s="84"/>
      <c r="BO26" s="84"/>
      <c r="BP26" s="338"/>
      <c r="BQ26" s="84"/>
      <c r="BR26" s="84"/>
      <c r="BS26" s="338"/>
      <c r="BT26" s="84"/>
      <c r="BU26" s="85"/>
      <c r="BV26" s="86"/>
      <c r="BW26" s="84"/>
      <c r="BX26" s="85"/>
      <c r="BY26" s="86"/>
      <c r="BZ26" s="84"/>
      <c r="CA26" s="85"/>
      <c r="CB26" s="86"/>
      <c r="CC26" s="84"/>
      <c r="CD26" s="85"/>
      <c r="CE26" s="86"/>
      <c r="CF26" s="84"/>
      <c r="CG26" s="85"/>
      <c r="CH26" s="86"/>
      <c r="CI26" s="84"/>
      <c r="CJ26" s="85"/>
      <c r="CK26" s="86"/>
      <c r="CL26" s="214"/>
      <c r="CM26" s="215"/>
      <c r="CN26" s="216"/>
      <c r="CO26" s="214">
        <v>1.5</v>
      </c>
      <c r="CP26" s="215">
        <v>3.3</v>
      </c>
      <c r="CQ26" s="216">
        <v>3.7</v>
      </c>
      <c r="CR26" s="84"/>
      <c r="CS26" s="85"/>
      <c r="CT26" s="86"/>
      <c r="CU26" s="84"/>
      <c r="CV26" s="85"/>
      <c r="CW26" s="86"/>
      <c r="CX26" s="359"/>
      <c r="CY26" s="84">
        <v>12</v>
      </c>
      <c r="CZ26" s="84">
        <v>13</v>
      </c>
      <c r="DA26" s="84">
        <v>15</v>
      </c>
      <c r="DB26" s="84">
        <v>12</v>
      </c>
      <c r="DC26" s="85">
        <v>10</v>
      </c>
      <c r="DD26" s="86">
        <v>8</v>
      </c>
      <c r="DE26" s="280">
        <v>6753379.3199999994</v>
      </c>
      <c r="DF26" s="98">
        <v>17604627.050000001</v>
      </c>
      <c r="DG26" s="378">
        <v>19219222.879999999</v>
      </c>
      <c r="DH26" s="293">
        <v>1.8</v>
      </c>
      <c r="DI26" s="228">
        <v>59</v>
      </c>
      <c r="DJ26" s="228">
        <v>2.6</v>
      </c>
      <c r="DK26" s="228">
        <v>78</v>
      </c>
      <c r="DL26" s="228">
        <v>2.6</v>
      </c>
      <c r="DM26" s="393">
        <v>78</v>
      </c>
      <c r="DN26" s="697">
        <v>3</v>
      </c>
      <c r="DO26" s="698"/>
      <c r="DP26" s="266">
        <v>49287</v>
      </c>
      <c r="DQ26" s="398">
        <v>53288</v>
      </c>
      <c r="DR26" s="303"/>
      <c r="DS26" s="52"/>
      <c r="DT26" s="400"/>
      <c r="DU26" s="266">
        <v>7284734</v>
      </c>
      <c r="DV26" s="41">
        <v>6183566.4000000004</v>
      </c>
      <c r="DW26" s="398">
        <v>6915600.7599999998</v>
      </c>
      <c r="DX26" s="277">
        <v>57999</v>
      </c>
      <c r="DY26" s="35">
        <v>56929</v>
      </c>
      <c r="DZ26" s="374">
        <v>56690</v>
      </c>
      <c r="EA26" s="298"/>
      <c r="EB26" s="51"/>
      <c r="EC26" s="396"/>
      <c r="ED26" s="266">
        <v>161959</v>
      </c>
      <c r="EE26" s="41">
        <v>165206</v>
      </c>
      <c r="EF26" s="398">
        <v>165606</v>
      </c>
      <c r="EG26" s="513">
        <v>0.64463180399662068</v>
      </c>
      <c r="EH26" s="514">
        <v>0.59830666268509902</v>
      </c>
      <c r="EI26" s="515">
        <v>0.58948668195448928</v>
      </c>
      <c r="EJ26" s="586">
        <v>0.20596575708935261</v>
      </c>
      <c r="EK26" s="587">
        <v>0.16750127004862472</v>
      </c>
      <c r="EL26" s="588" t="s">
        <v>103</v>
      </c>
      <c r="EM26" s="586">
        <v>0.34652220438737291</v>
      </c>
      <c r="EN26" s="587">
        <v>0.36688680842828458</v>
      </c>
      <c r="EO26" s="588" t="s">
        <v>103</v>
      </c>
      <c r="EP26" s="586">
        <v>0.44751203852327448</v>
      </c>
      <c r="EQ26" s="587">
        <v>0.46561192152309067</v>
      </c>
      <c r="ER26" s="588" t="s">
        <v>103</v>
      </c>
      <c r="ES26" s="618">
        <v>8.3930699999999997E-2</v>
      </c>
      <c r="ET26" s="619">
        <v>5.5782299999999993E-2</v>
      </c>
      <c r="EU26" s="620">
        <v>4.2821199999999997E-2</v>
      </c>
      <c r="EV26" s="277">
        <v>1370.163</v>
      </c>
      <c r="EW26" s="35">
        <v>1344.8854200000001</v>
      </c>
      <c r="EX26" s="374">
        <v>1339.2393099999999</v>
      </c>
      <c r="EY26" s="298"/>
      <c r="EZ26" s="51"/>
      <c r="FA26" s="396"/>
      <c r="FB26" s="276">
        <v>427.43533857334268</v>
      </c>
      <c r="FC26" s="95">
        <v>550.68823166228833</v>
      </c>
      <c r="FD26" s="373">
        <v>568.39728029177684</v>
      </c>
      <c r="FE26" s="293">
        <v>76</v>
      </c>
      <c r="FF26" s="108">
        <v>27</v>
      </c>
      <c r="FG26" s="393">
        <v>33</v>
      </c>
      <c r="FH26" s="214">
        <v>12.506522526250453</v>
      </c>
      <c r="FI26" s="215">
        <v>11.636793198545556</v>
      </c>
      <c r="FJ26" s="216" t="s">
        <v>103</v>
      </c>
      <c r="FK26" s="214">
        <v>162</v>
      </c>
      <c r="FL26" s="215">
        <v>77</v>
      </c>
      <c r="FM26" s="216">
        <v>92</v>
      </c>
      <c r="FN26" s="321">
        <v>2743.16</v>
      </c>
      <c r="FO26" s="247">
        <v>3737.14</v>
      </c>
      <c r="FP26" s="420">
        <v>4017.73</v>
      </c>
      <c r="FQ26" s="300">
        <v>4</v>
      </c>
      <c r="FR26" s="38">
        <v>3</v>
      </c>
      <c r="FS26" s="399">
        <v>4</v>
      </c>
      <c r="FT26" s="84">
        <v>18580</v>
      </c>
      <c r="FU26" s="85">
        <v>27252</v>
      </c>
      <c r="FV26" s="216" t="s">
        <v>103</v>
      </c>
      <c r="FW26" s="84">
        <v>464086</v>
      </c>
      <c r="FX26" s="85">
        <v>487525</v>
      </c>
      <c r="FY26" s="216" t="s">
        <v>103</v>
      </c>
      <c r="FZ26" s="84">
        <v>1344.9291000000001</v>
      </c>
      <c r="GA26" s="85">
        <v>1608.5849499999999</v>
      </c>
      <c r="GB26" s="86">
        <v>1664.8732399999999</v>
      </c>
      <c r="GC26" s="86">
        <v>7415125.0811111098</v>
      </c>
      <c r="GD26" s="338">
        <v>64253526.670000002</v>
      </c>
      <c r="GE26" s="338">
        <v>0</v>
      </c>
      <c r="GF26" s="338">
        <v>2759140.71</v>
      </c>
      <c r="GG26" s="338">
        <v>0</v>
      </c>
      <c r="GH26" s="338">
        <v>0</v>
      </c>
      <c r="GI26" s="338">
        <v>0</v>
      </c>
      <c r="GJ26" s="338">
        <v>0</v>
      </c>
      <c r="GK26" s="338">
        <v>0</v>
      </c>
      <c r="GL26" s="338">
        <v>0</v>
      </c>
      <c r="GM26" s="338">
        <v>1.8181818181818183</v>
      </c>
      <c r="GN26" s="338">
        <v>0</v>
      </c>
    </row>
    <row r="27" spans="1:196" s="13" customFormat="1" x14ac:dyDescent="0.25">
      <c r="A27" s="173" t="s">
        <v>106</v>
      </c>
      <c r="B27" s="14" t="s">
        <v>156</v>
      </c>
      <c r="C27" s="69">
        <v>7892200</v>
      </c>
      <c r="D27" s="68" t="s">
        <v>98</v>
      </c>
      <c r="E27" s="69">
        <v>7168742</v>
      </c>
      <c r="F27" s="115">
        <v>768660</v>
      </c>
      <c r="G27" s="115">
        <v>8797614</v>
      </c>
      <c r="H27" s="70">
        <v>730953</v>
      </c>
      <c r="I27" s="68">
        <v>34458638</v>
      </c>
      <c r="J27" s="69">
        <v>32709912</v>
      </c>
      <c r="K27" s="70">
        <v>35469169</v>
      </c>
      <c r="L27" s="447">
        <v>386</v>
      </c>
      <c r="M27" s="447">
        <v>0</v>
      </c>
      <c r="N27" s="455">
        <v>306</v>
      </c>
      <c r="O27" s="456">
        <v>19</v>
      </c>
      <c r="P27" s="456">
        <v>310</v>
      </c>
      <c r="Q27" s="457">
        <v>19</v>
      </c>
      <c r="R27" s="197">
        <v>125</v>
      </c>
      <c r="S27" s="197">
        <v>0</v>
      </c>
      <c r="T27" s="197">
        <v>161</v>
      </c>
      <c r="U27" s="197">
        <v>12</v>
      </c>
      <c r="V27" s="197">
        <v>160</v>
      </c>
      <c r="W27" s="197">
        <v>12</v>
      </c>
      <c r="X27" s="68" t="s">
        <v>103</v>
      </c>
      <c r="Y27" s="68" t="s">
        <v>98</v>
      </c>
      <c r="Z27" s="68" t="s">
        <v>103</v>
      </c>
      <c r="AA27" s="68">
        <v>0</v>
      </c>
      <c r="AB27" s="68" t="s">
        <v>103</v>
      </c>
      <c r="AC27" s="70">
        <v>0</v>
      </c>
      <c r="AD27" s="162">
        <v>63</v>
      </c>
      <c r="AE27" s="68" t="s">
        <v>98</v>
      </c>
      <c r="AF27" s="162">
        <v>151</v>
      </c>
      <c r="AG27" s="68">
        <v>15</v>
      </c>
      <c r="AH27" s="162">
        <v>156</v>
      </c>
      <c r="AI27" s="70">
        <v>15</v>
      </c>
      <c r="AJ27" s="68">
        <v>0</v>
      </c>
      <c r="AK27" s="68">
        <v>0</v>
      </c>
      <c r="AL27" s="258">
        <v>0</v>
      </c>
      <c r="AM27" s="68">
        <v>0</v>
      </c>
      <c r="AN27" s="68">
        <v>0</v>
      </c>
      <c r="AO27" s="70">
        <v>0</v>
      </c>
      <c r="AP27" s="427">
        <v>11</v>
      </c>
      <c r="AQ27" s="427" t="s">
        <v>98</v>
      </c>
      <c r="AR27" s="427">
        <v>9</v>
      </c>
      <c r="AS27" s="427">
        <v>1</v>
      </c>
      <c r="AT27" s="251">
        <v>9</v>
      </c>
      <c r="AU27" s="440">
        <v>2</v>
      </c>
      <c r="AV27" s="164">
        <f>DE27/C27</f>
        <v>6.3514244443881305</v>
      </c>
      <c r="AW27" s="164" t="s">
        <v>98</v>
      </c>
      <c r="AX27" s="164">
        <v>9.9508251238501817</v>
      </c>
      <c r="AY27" s="164">
        <v>12.316580802955793</v>
      </c>
      <c r="AZ27" s="535">
        <v>8.2194901935911258</v>
      </c>
      <c r="BA27" s="536">
        <v>13.18</v>
      </c>
      <c r="BB27" s="68" t="s">
        <v>103</v>
      </c>
      <c r="BC27" s="68" t="s">
        <v>103</v>
      </c>
      <c r="BD27" s="68" t="s">
        <v>103</v>
      </c>
      <c r="BE27" s="258" t="s">
        <v>103</v>
      </c>
      <c r="BF27" s="68" t="s">
        <v>103</v>
      </c>
      <c r="BG27" s="68" t="s">
        <v>103</v>
      </c>
      <c r="BH27" s="68" t="s">
        <v>103</v>
      </c>
      <c r="BI27" s="258" t="s">
        <v>103</v>
      </c>
      <c r="BJ27" s="68" t="s">
        <v>103</v>
      </c>
      <c r="BK27" s="68" t="s">
        <v>103</v>
      </c>
      <c r="BL27" s="68" t="s">
        <v>103</v>
      </c>
      <c r="BM27" s="258" t="s">
        <v>103</v>
      </c>
      <c r="BN27" s="68">
        <v>19750106</v>
      </c>
      <c r="BO27" s="68">
        <v>517400</v>
      </c>
      <c r="BP27" s="258">
        <v>13094422</v>
      </c>
      <c r="BQ27" s="68">
        <v>19450747</v>
      </c>
      <c r="BR27" s="68">
        <v>1010184</v>
      </c>
      <c r="BS27" s="258">
        <v>13880344</v>
      </c>
      <c r="BT27" s="68" t="s">
        <v>103</v>
      </c>
      <c r="BU27" s="69" t="s">
        <v>103</v>
      </c>
      <c r="BV27" s="70" t="s">
        <v>103</v>
      </c>
      <c r="BW27" s="68">
        <v>2200</v>
      </c>
      <c r="BX27" s="69">
        <v>2600</v>
      </c>
      <c r="BY27" s="70">
        <v>2400</v>
      </c>
      <c r="BZ27" s="68">
        <v>2530350.2400000002</v>
      </c>
      <c r="CA27" s="69">
        <v>3975396.5</v>
      </c>
      <c r="CB27" s="70">
        <v>3785724</v>
      </c>
      <c r="CC27" s="68" t="s">
        <v>103</v>
      </c>
      <c r="CD27" s="69" t="s">
        <v>103</v>
      </c>
      <c r="CE27" s="70" t="s">
        <v>103</v>
      </c>
      <c r="CF27" s="68" t="s">
        <v>103</v>
      </c>
      <c r="CG27" s="69" t="s">
        <v>103</v>
      </c>
      <c r="CH27" s="70" t="s">
        <v>103</v>
      </c>
      <c r="CI27" s="68" t="s">
        <v>103</v>
      </c>
      <c r="CJ27" s="69" t="s">
        <v>103</v>
      </c>
      <c r="CK27" s="70" t="s">
        <v>103</v>
      </c>
      <c r="CL27" s="210">
        <v>23</v>
      </c>
      <c r="CM27" s="211">
        <v>71</v>
      </c>
      <c r="CN27" s="212">
        <v>72</v>
      </c>
      <c r="CO27" s="210">
        <v>31</v>
      </c>
      <c r="CP27" s="211">
        <v>76</v>
      </c>
      <c r="CQ27" s="212">
        <v>76</v>
      </c>
      <c r="CR27" s="68" t="s">
        <v>103</v>
      </c>
      <c r="CS27" s="69" t="s">
        <v>103</v>
      </c>
      <c r="CT27" s="70" t="s">
        <v>103</v>
      </c>
      <c r="CU27" s="68">
        <v>0</v>
      </c>
      <c r="CV27" s="69">
        <v>0</v>
      </c>
      <c r="CW27" s="70">
        <v>0</v>
      </c>
      <c r="CX27" s="353" t="s">
        <v>112</v>
      </c>
      <c r="CY27" s="68">
        <v>214</v>
      </c>
      <c r="CZ27" s="68" t="s">
        <v>98</v>
      </c>
      <c r="DA27" s="68">
        <v>181</v>
      </c>
      <c r="DB27" s="68">
        <v>28</v>
      </c>
      <c r="DC27" s="69">
        <v>179</v>
      </c>
      <c r="DD27" s="70">
        <v>28</v>
      </c>
      <c r="DE27" s="264">
        <v>50126712</v>
      </c>
      <c r="DF27" s="16">
        <v>80802161</v>
      </c>
      <c r="DG27" s="368">
        <v>83087784</v>
      </c>
      <c r="DH27" s="288">
        <v>2.4</v>
      </c>
      <c r="DI27" s="103">
        <v>98</v>
      </c>
      <c r="DJ27" s="103">
        <v>2.9</v>
      </c>
      <c r="DK27" s="103">
        <v>88</v>
      </c>
      <c r="DL27" s="103">
        <v>3</v>
      </c>
      <c r="DM27" s="388">
        <v>80</v>
      </c>
      <c r="DN27" s="288">
        <v>0</v>
      </c>
      <c r="DO27" s="388">
        <v>3</v>
      </c>
      <c r="DP27" s="264">
        <v>53524</v>
      </c>
      <c r="DQ27" s="368">
        <v>61706</v>
      </c>
      <c r="DR27" s="264">
        <v>23483114.050000001</v>
      </c>
      <c r="DS27" s="16">
        <v>28351279.25</v>
      </c>
      <c r="DT27" s="368">
        <v>107077573.43000001</v>
      </c>
      <c r="DU27" s="264">
        <v>13061858.620000001</v>
      </c>
      <c r="DV27" s="16">
        <v>14317535.849999998</v>
      </c>
      <c r="DW27" s="368">
        <v>30121347.52</v>
      </c>
      <c r="DX27" s="264">
        <v>176457</v>
      </c>
      <c r="DY27" s="16">
        <v>172993</v>
      </c>
      <c r="DZ27" s="368">
        <v>173070</v>
      </c>
      <c r="EA27" s="264">
        <v>52899</v>
      </c>
      <c r="EB27" s="16">
        <v>59862</v>
      </c>
      <c r="EC27" s="368">
        <v>61095</v>
      </c>
      <c r="ED27" s="264" t="s">
        <v>115</v>
      </c>
      <c r="EE27" s="16" t="s">
        <v>115</v>
      </c>
      <c r="EF27" s="368" t="s">
        <v>115</v>
      </c>
      <c r="EG27" s="498">
        <v>0.67541100664751186</v>
      </c>
      <c r="EH27" s="499">
        <v>0.61851057557242195</v>
      </c>
      <c r="EI27" s="500">
        <v>0.60877679551626507</v>
      </c>
      <c r="EJ27" s="571">
        <v>5.1074032713656963E-3</v>
      </c>
      <c r="EK27" s="572">
        <v>7.8251770522133422E-3</v>
      </c>
      <c r="EL27" s="573" t="s">
        <v>103</v>
      </c>
      <c r="EM27" s="571">
        <v>0.23906260264074097</v>
      </c>
      <c r="EN27" s="572">
        <v>0.20953579715199952</v>
      </c>
      <c r="EO27" s="573" t="s">
        <v>103</v>
      </c>
      <c r="EP27" s="571">
        <v>0.75582999408789331</v>
      </c>
      <c r="EQ27" s="572">
        <v>0.78263902579578715</v>
      </c>
      <c r="ER27" s="573" t="s">
        <v>103</v>
      </c>
      <c r="ES27" s="603">
        <v>5.1400800000000003E-2</v>
      </c>
      <c r="ET27" s="604">
        <v>4.2253100000000002E-2</v>
      </c>
      <c r="EU27" s="605">
        <v>3.8676599999999998E-2</v>
      </c>
      <c r="EV27" s="264">
        <v>1997.7018</v>
      </c>
      <c r="EW27" s="16">
        <v>1958.48523</v>
      </c>
      <c r="EX27" s="368">
        <v>1959.3569600000001</v>
      </c>
      <c r="EY27" s="308">
        <v>0.2306414482289541</v>
      </c>
      <c r="EZ27" s="29">
        <v>0.25707843937214148</v>
      </c>
      <c r="FA27" s="405">
        <v>0.26090577157132788</v>
      </c>
      <c r="FB27" s="264">
        <v>385.77103770323652</v>
      </c>
      <c r="FC27" s="16">
        <v>489.62096732237723</v>
      </c>
      <c r="FD27" s="368">
        <v>506.14202345871615</v>
      </c>
      <c r="FE27" s="288">
        <v>8</v>
      </c>
      <c r="FF27" s="103">
        <v>11</v>
      </c>
      <c r="FG27" s="388">
        <v>19</v>
      </c>
      <c r="FH27" s="210">
        <v>7.4006925199907059</v>
      </c>
      <c r="FI27" s="211">
        <v>10.179625765204372</v>
      </c>
      <c r="FJ27" s="212" t="s">
        <v>103</v>
      </c>
      <c r="FK27" s="210">
        <v>175</v>
      </c>
      <c r="FL27" s="211">
        <v>78</v>
      </c>
      <c r="FM27" s="212">
        <v>102</v>
      </c>
      <c r="FN27" s="316">
        <v>3322.72</v>
      </c>
      <c r="FO27" s="241">
        <v>4254.72</v>
      </c>
      <c r="FP27" s="415">
        <v>4427.76</v>
      </c>
      <c r="FQ27" s="296">
        <v>4</v>
      </c>
      <c r="FR27" s="14">
        <v>8</v>
      </c>
      <c r="FS27" s="15">
        <v>4</v>
      </c>
      <c r="FT27" s="68">
        <v>25725</v>
      </c>
      <c r="FU27" s="69">
        <v>38292</v>
      </c>
      <c r="FV27" s="212" t="s">
        <v>103</v>
      </c>
      <c r="FW27" s="68">
        <v>584655</v>
      </c>
      <c r="FX27" s="69">
        <v>654683</v>
      </c>
      <c r="FY27" s="212" t="s">
        <v>103</v>
      </c>
      <c r="FZ27" s="68">
        <v>1780.3173300000001</v>
      </c>
      <c r="GA27" s="69">
        <v>2167.0498499999999</v>
      </c>
      <c r="GB27" s="70">
        <v>2211.3495499999999</v>
      </c>
      <c r="GC27" s="70">
        <v>106762008.936239</v>
      </c>
      <c r="GD27" s="258">
        <v>57620393.341250002</v>
      </c>
      <c r="GE27" s="258">
        <v>650136059.57000005</v>
      </c>
      <c r="GF27" s="258">
        <v>0</v>
      </c>
      <c r="GG27" s="258">
        <v>0</v>
      </c>
      <c r="GH27" s="258">
        <v>0</v>
      </c>
      <c r="GI27" s="258">
        <v>11.08</v>
      </c>
      <c r="GJ27" s="258">
        <v>0</v>
      </c>
      <c r="GK27" s="258">
        <v>0</v>
      </c>
      <c r="GL27" s="258">
        <v>0</v>
      </c>
      <c r="GM27" s="258">
        <v>15</v>
      </c>
      <c r="GN27" s="258">
        <v>0</v>
      </c>
    </row>
    <row r="28" spans="1:196" s="17" customFormat="1" x14ac:dyDescent="0.25">
      <c r="A28" s="167" t="s">
        <v>107</v>
      </c>
      <c r="B28" s="18" t="s">
        <v>23</v>
      </c>
      <c r="C28" s="67">
        <v>5326971</v>
      </c>
      <c r="D28" s="66" t="s">
        <v>98</v>
      </c>
      <c r="E28" s="67">
        <v>5106370</v>
      </c>
      <c r="F28" s="114" t="s">
        <v>98</v>
      </c>
      <c r="G28" s="114">
        <v>5773022</v>
      </c>
      <c r="H28" s="74" t="s">
        <v>98</v>
      </c>
      <c r="I28" s="66">
        <v>18700000</v>
      </c>
      <c r="J28" s="67">
        <v>19000000</v>
      </c>
      <c r="K28" s="74">
        <v>19470000</v>
      </c>
      <c r="L28" s="424">
        <v>238</v>
      </c>
      <c r="M28" s="424" t="s">
        <v>98</v>
      </c>
      <c r="N28" s="250">
        <v>278</v>
      </c>
      <c r="O28" s="425" t="s">
        <v>98</v>
      </c>
      <c r="P28" s="425">
        <v>321</v>
      </c>
      <c r="Q28" s="426" t="s">
        <v>98</v>
      </c>
      <c r="R28" s="74">
        <v>72</v>
      </c>
      <c r="S28" s="74" t="s">
        <v>98</v>
      </c>
      <c r="T28" s="74">
        <v>72</v>
      </c>
      <c r="U28" s="74" t="s">
        <v>98</v>
      </c>
      <c r="V28" s="74">
        <v>79</v>
      </c>
      <c r="W28" s="74" t="s">
        <v>98</v>
      </c>
      <c r="X28" s="66">
        <v>23</v>
      </c>
      <c r="Y28" s="66" t="s">
        <v>98</v>
      </c>
      <c r="Z28" s="66">
        <v>17</v>
      </c>
      <c r="AA28" s="66" t="s">
        <v>98</v>
      </c>
      <c r="AB28" s="66">
        <v>17</v>
      </c>
      <c r="AC28" s="74" t="s">
        <v>98</v>
      </c>
      <c r="AD28" s="66">
        <v>22</v>
      </c>
      <c r="AE28" s="66" t="s">
        <v>98</v>
      </c>
      <c r="AF28" s="66">
        <v>62</v>
      </c>
      <c r="AG28" s="66" t="s">
        <v>98</v>
      </c>
      <c r="AH28" s="66">
        <v>64</v>
      </c>
      <c r="AI28" s="74" t="s">
        <v>98</v>
      </c>
      <c r="AJ28" s="66">
        <v>0</v>
      </c>
      <c r="AK28" s="66">
        <v>0</v>
      </c>
      <c r="AL28" s="263">
        <v>0</v>
      </c>
      <c r="AM28" s="66">
        <v>0</v>
      </c>
      <c r="AN28" s="66">
        <v>0</v>
      </c>
      <c r="AO28" s="74">
        <v>0</v>
      </c>
      <c r="AP28" s="424">
        <v>13.1</v>
      </c>
      <c r="AQ28" s="424" t="s">
        <v>98</v>
      </c>
      <c r="AR28" s="424">
        <v>12.4</v>
      </c>
      <c r="AS28" s="424" t="s">
        <v>98</v>
      </c>
      <c r="AT28" s="250">
        <v>13.55</v>
      </c>
      <c r="AU28" s="426" t="s">
        <v>98</v>
      </c>
      <c r="AV28" s="163">
        <v>5.51</v>
      </c>
      <c r="AW28" s="163" t="s">
        <v>98</v>
      </c>
      <c r="AX28" s="163">
        <v>6.88</v>
      </c>
      <c r="AY28" s="163" t="s">
        <v>98</v>
      </c>
      <c r="AZ28" s="533">
        <v>6.46</v>
      </c>
      <c r="BA28" s="534" t="s">
        <v>98</v>
      </c>
      <c r="BB28" s="66">
        <v>6883654</v>
      </c>
      <c r="BC28" s="66">
        <v>621</v>
      </c>
      <c r="BD28" s="66">
        <v>40127</v>
      </c>
      <c r="BE28" s="263">
        <v>64317</v>
      </c>
      <c r="BF28" s="66">
        <v>5117561</v>
      </c>
      <c r="BG28" s="66">
        <v>15850</v>
      </c>
      <c r="BH28" s="66">
        <v>44788</v>
      </c>
      <c r="BI28" s="263">
        <v>52578</v>
      </c>
      <c r="BJ28" s="66">
        <v>5133185</v>
      </c>
      <c r="BK28" s="66">
        <v>18347</v>
      </c>
      <c r="BL28" s="67">
        <v>45143</v>
      </c>
      <c r="BM28" s="74">
        <v>51570</v>
      </c>
      <c r="BN28" s="66">
        <v>16686249</v>
      </c>
      <c r="BO28" s="66">
        <v>48482</v>
      </c>
      <c r="BP28" s="263">
        <v>558923</v>
      </c>
      <c r="BQ28" s="66">
        <v>10315801</v>
      </c>
      <c r="BR28" s="66">
        <v>130276</v>
      </c>
      <c r="BS28" s="263">
        <v>5905873</v>
      </c>
      <c r="BT28" s="66">
        <v>10640113</v>
      </c>
      <c r="BU28" s="67">
        <v>153392</v>
      </c>
      <c r="BV28" s="74">
        <v>5970916</v>
      </c>
      <c r="BW28" s="66" t="s">
        <v>103</v>
      </c>
      <c r="BX28" s="66">
        <v>2701</v>
      </c>
      <c r="BY28" s="263">
        <v>2643</v>
      </c>
      <c r="BZ28" s="66">
        <v>4200029</v>
      </c>
      <c r="CA28" s="66">
        <v>5936316</v>
      </c>
      <c r="CB28" s="263">
        <v>4908357</v>
      </c>
      <c r="CC28" s="66" t="s">
        <v>103</v>
      </c>
      <c r="CD28" s="66" t="s">
        <v>103</v>
      </c>
      <c r="CE28" s="263" t="s">
        <v>103</v>
      </c>
      <c r="CF28" s="66" t="s">
        <v>103</v>
      </c>
      <c r="CG28" s="66" t="s">
        <v>103</v>
      </c>
      <c r="CH28" s="263" t="s">
        <v>103</v>
      </c>
      <c r="CI28" s="66" t="s">
        <v>103</v>
      </c>
      <c r="CJ28" s="66" t="s">
        <v>103</v>
      </c>
      <c r="CK28" s="263" t="s">
        <v>103</v>
      </c>
      <c r="CL28" s="201" t="s">
        <v>103</v>
      </c>
      <c r="CM28" s="201">
        <v>54</v>
      </c>
      <c r="CN28" s="342">
        <v>60</v>
      </c>
      <c r="CO28" s="201">
        <v>28.1</v>
      </c>
      <c r="CP28" s="201">
        <v>72.5</v>
      </c>
      <c r="CQ28" s="342">
        <v>75.2</v>
      </c>
      <c r="CR28" s="66" t="s">
        <v>103</v>
      </c>
      <c r="CS28" s="66">
        <v>79</v>
      </c>
      <c r="CT28" s="263">
        <v>79</v>
      </c>
      <c r="CU28" s="66" t="s">
        <v>103</v>
      </c>
      <c r="CV28" s="66">
        <v>60</v>
      </c>
      <c r="CW28" s="263">
        <v>82</v>
      </c>
      <c r="CX28" s="360" t="s">
        <v>112</v>
      </c>
      <c r="CY28" s="66">
        <v>60</v>
      </c>
      <c r="CZ28" s="66" t="s">
        <v>98</v>
      </c>
      <c r="DA28" s="66">
        <v>74</v>
      </c>
      <c r="DB28" s="66" t="s">
        <v>98</v>
      </c>
      <c r="DC28" s="67">
        <v>95</v>
      </c>
      <c r="DD28" s="263" t="s">
        <v>98</v>
      </c>
      <c r="DE28" s="265">
        <v>27119137</v>
      </c>
      <c r="DF28" s="20">
        <v>32886788</v>
      </c>
      <c r="DG28" s="367">
        <v>37588181</v>
      </c>
      <c r="DH28" s="287">
        <v>2.2999999999999998</v>
      </c>
      <c r="DI28" s="102">
        <v>88</v>
      </c>
      <c r="DJ28" s="102">
        <v>2.6</v>
      </c>
      <c r="DK28" s="102">
        <v>88</v>
      </c>
      <c r="DL28" s="102">
        <v>2.6</v>
      </c>
      <c r="DM28" s="387">
        <v>88</v>
      </c>
      <c r="DN28" s="287">
        <v>0</v>
      </c>
      <c r="DO28" s="387">
        <v>6</v>
      </c>
      <c r="DP28" s="265">
        <v>78663</v>
      </c>
      <c r="DQ28" s="367">
        <v>86491</v>
      </c>
      <c r="DR28" s="265">
        <v>62105905.299999997</v>
      </c>
      <c r="DS28" s="20">
        <v>38064658.739999995</v>
      </c>
      <c r="DT28" s="367">
        <v>55841687.240000002</v>
      </c>
      <c r="DU28" s="265">
        <v>42291356.229999997</v>
      </c>
      <c r="DV28" s="20">
        <v>25247264.900000006</v>
      </c>
      <c r="DW28" s="367">
        <v>33734096.269999996</v>
      </c>
      <c r="DX28" s="265">
        <v>125792</v>
      </c>
      <c r="DY28" s="20">
        <v>118722</v>
      </c>
      <c r="DZ28" s="367">
        <v>128140</v>
      </c>
      <c r="EA28" s="265">
        <v>215479</v>
      </c>
      <c r="EB28" s="20">
        <v>210907</v>
      </c>
      <c r="EC28" s="367">
        <v>201115</v>
      </c>
      <c r="ED28" s="265" t="s">
        <v>115</v>
      </c>
      <c r="EE28" s="20" t="s">
        <v>115</v>
      </c>
      <c r="EF28" s="367" t="s">
        <v>115</v>
      </c>
      <c r="EG28" s="495">
        <v>0.67114760875095392</v>
      </c>
      <c r="EH28" s="496">
        <v>0.60885935209986353</v>
      </c>
      <c r="EI28" s="497">
        <v>0.60235679725300451</v>
      </c>
      <c r="EJ28" s="568">
        <v>1.1181258081691641E-2</v>
      </c>
      <c r="EK28" s="569">
        <v>1.0001838573267145E-2</v>
      </c>
      <c r="EL28" s="570" t="s">
        <v>103</v>
      </c>
      <c r="EM28" s="568">
        <v>0.23784893892142694</v>
      </c>
      <c r="EN28" s="569">
        <v>0.22985842985842986</v>
      </c>
      <c r="EO28" s="570" t="s">
        <v>103</v>
      </c>
      <c r="EP28" s="568">
        <v>0.75096980299688143</v>
      </c>
      <c r="EQ28" s="569">
        <v>0.76013973156830295</v>
      </c>
      <c r="ER28" s="570" t="s">
        <v>103</v>
      </c>
      <c r="ES28" s="600">
        <v>4.8966500000000003E-2</v>
      </c>
      <c r="ET28" s="601">
        <v>4.8820599999999999E-2</v>
      </c>
      <c r="EU28" s="602">
        <v>3.8620999999999996E-2</v>
      </c>
      <c r="EV28" s="265">
        <v>1302.86898</v>
      </c>
      <c r="EW28" s="20">
        <v>1229.64267</v>
      </c>
      <c r="EX28" s="367">
        <v>860.69317999999998</v>
      </c>
      <c r="EY28" s="307">
        <v>0.63140143756721201</v>
      </c>
      <c r="EZ28" s="31">
        <v>0.6398314468690558</v>
      </c>
      <c r="FA28" s="404">
        <v>0.61081836266723355</v>
      </c>
      <c r="FB28" s="265">
        <v>464.13126430933602</v>
      </c>
      <c r="FC28" s="20">
        <v>653.71203315308037</v>
      </c>
      <c r="FD28" s="367">
        <v>650.70235679725295</v>
      </c>
      <c r="FE28" s="287">
        <v>35</v>
      </c>
      <c r="FF28" s="102">
        <v>47</v>
      </c>
      <c r="FG28" s="387">
        <v>53</v>
      </c>
      <c r="FH28" s="201">
        <v>19.074327461205797</v>
      </c>
      <c r="FI28" s="202">
        <v>10.959384107410589</v>
      </c>
      <c r="FJ28" s="203" t="s">
        <v>103</v>
      </c>
      <c r="FK28" s="201">
        <v>204</v>
      </c>
      <c r="FL28" s="202">
        <v>125</v>
      </c>
      <c r="FM28" s="203">
        <v>287</v>
      </c>
      <c r="FN28" s="315">
        <v>3352.46</v>
      </c>
      <c r="FO28" s="240">
        <v>4378.37</v>
      </c>
      <c r="FP28" s="414">
        <v>4615.5600000000004</v>
      </c>
      <c r="FQ28" s="297">
        <v>7</v>
      </c>
      <c r="FR28" s="18">
        <v>9</v>
      </c>
      <c r="FS28" s="19">
        <v>6</v>
      </c>
      <c r="FT28" s="66">
        <v>23869</v>
      </c>
      <c r="FU28" s="67">
        <v>39986</v>
      </c>
      <c r="FV28" s="203" t="s">
        <v>103</v>
      </c>
      <c r="FW28" s="66">
        <v>603948</v>
      </c>
      <c r="FX28" s="67">
        <v>585375</v>
      </c>
      <c r="FY28" s="203" t="s">
        <v>103</v>
      </c>
      <c r="FZ28" s="66">
        <v>2337.9330799999998</v>
      </c>
      <c r="GA28" s="67">
        <v>2869.6133399999999</v>
      </c>
      <c r="GB28" s="74">
        <v>2845.8528700000002</v>
      </c>
      <c r="GC28" s="74">
        <v>69898712.610128805</v>
      </c>
      <c r="GD28" s="263">
        <v>104528248.915714</v>
      </c>
      <c r="GE28" s="263">
        <v>7908497.0499999998</v>
      </c>
      <c r="GF28" s="263">
        <v>73467504.760000005</v>
      </c>
      <c r="GG28" s="263">
        <v>0</v>
      </c>
      <c r="GH28" s="263">
        <v>0</v>
      </c>
      <c r="GI28" s="263">
        <v>0</v>
      </c>
      <c r="GJ28" s="263">
        <v>0</v>
      </c>
      <c r="GK28" s="263">
        <v>0</v>
      </c>
      <c r="GL28" s="263">
        <v>0</v>
      </c>
      <c r="GM28" s="263">
        <v>7.4999999999999991</v>
      </c>
      <c r="GN28" s="263">
        <v>0</v>
      </c>
    </row>
    <row r="29" spans="1:196" s="13" customFormat="1" x14ac:dyDescent="0.25">
      <c r="A29" s="173" t="s">
        <v>107</v>
      </c>
      <c r="B29" s="14" t="s">
        <v>24</v>
      </c>
      <c r="C29" s="69">
        <v>18583665</v>
      </c>
      <c r="D29" s="68">
        <v>11096570</v>
      </c>
      <c r="E29" s="69">
        <v>25513777.82</v>
      </c>
      <c r="F29" s="115">
        <v>11016270.539999999</v>
      </c>
      <c r="G29" s="115">
        <v>27073703.949999999</v>
      </c>
      <c r="H29" s="70">
        <v>11738543.59</v>
      </c>
      <c r="I29" s="68">
        <v>200641300</v>
      </c>
      <c r="J29" s="69">
        <v>245113000</v>
      </c>
      <c r="K29" s="70">
        <v>254879000</v>
      </c>
      <c r="L29" s="427">
        <v>825.3</v>
      </c>
      <c r="M29" s="427">
        <v>224.63</v>
      </c>
      <c r="N29" s="251">
        <v>1514.7</v>
      </c>
      <c r="O29" s="439">
        <v>263.42</v>
      </c>
      <c r="P29" s="439">
        <v>1691.7</v>
      </c>
      <c r="Q29" s="440">
        <v>229.36</v>
      </c>
      <c r="R29" s="70">
        <v>227</v>
      </c>
      <c r="S29" s="70">
        <v>169</v>
      </c>
      <c r="T29" s="70">
        <v>367</v>
      </c>
      <c r="U29" s="70">
        <v>169</v>
      </c>
      <c r="V29" s="70">
        <v>385</v>
      </c>
      <c r="W29" s="70">
        <v>179</v>
      </c>
      <c r="X29" s="68" t="s">
        <v>103</v>
      </c>
      <c r="Y29" s="68" t="s">
        <v>103</v>
      </c>
      <c r="Z29" s="68">
        <v>437</v>
      </c>
      <c r="AA29" s="68">
        <v>94</v>
      </c>
      <c r="AB29" s="68">
        <v>467</v>
      </c>
      <c r="AC29" s="70">
        <v>121</v>
      </c>
      <c r="AD29" s="162">
        <v>295</v>
      </c>
      <c r="AE29" s="162">
        <v>26</v>
      </c>
      <c r="AF29" s="68">
        <v>437</v>
      </c>
      <c r="AG29" s="68">
        <v>94</v>
      </c>
      <c r="AH29" s="68">
        <v>467</v>
      </c>
      <c r="AI29" s="70">
        <v>121</v>
      </c>
      <c r="AJ29" s="68">
        <v>1</v>
      </c>
      <c r="AK29" s="68">
        <v>1</v>
      </c>
      <c r="AL29" s="258">
        <v>1</v>
      </c>
      <c r="AM29" s="68">
        <v>0</v>
      </c>
      <c r="AN29" s="68">
        <v>0</v>
      </c>
      <c r="AO29" s="70">
        <v>0</v>
      </c>
      <c r="AP29" s="447">
        <v>8</v>
      </c>
      <c r="AQ29" s="447">
        <v>19.3</v>
      </c>
      <c r="AR29" s="427">
        <v>8</v>
      </c>
      <c r="AS29" s="427">
        <v>26.7</v>
      </c>
      <c r="AT29" s="251">
        <v>12.5</v>
      </c>
      <c r="AU29" s="440">
        <v>25</v>
      </c>
      <c r="AV29" s="164" t="s">
        <v>103</v>
      </c>
      <c r="AW29" s="164" t="s">
        <v>103</v>
      </c>
      <c r="AX29" s="164">
        <v>8.3000000000000007</v>
      </c>
      <c r="AY29" s="164">
        <v>14.17</v>
      </c>
      <c r="AZ29" s="535" t="s">
        <v>103</v>
      </c>
      <c r="BA29" s="536" t="s">
        <v>103</v>
      </c>
      <c r="BB29" s="68">
        <v>38495013</v>
      </c>
      <c r="BC29" s="68">
        <v>386711</v>
      </c>
      <c r="BD29" s="68">
        <v>1435682</v>
      </c>
      <c r="BE29" s="258" t="s">
        <v>103</v>
      </c>
      <c r="BF29" s="68">
        <v>39323254</v>
      </c>
      <c r="BG29" s="68">
        <v>813405</v>
      </c>
      <c r="BH29" s="68">
        <v>1191420</v>
      </c>
      <c r="BI29" s="258" t="s">
        <v>103</v>
      </c>
      <c r="BJ29" s="68">
        <v>42652048</v>
      </c>
      <c r="BK29" s="68">
        <v>907195</v>
      </c>
      <c r="BL29" s="68">
        <v>1184415</v>
      </c>
      <c r="BM29" s="258" t="s">
        <v>103</v>
      </c>
      <c r="BN29" s="68">
        <v>62508001.700000003</v>
      </c>
      <c r="BO29" s="68">
        <v>4857618.2</v>
      </c>
      <c r="BP29" s="258">
        <v>82323003.900000006</v>
      </c>
      <c r="BQ29" s="68">
        <v>78913928.969999999</v>
      </c>
      <c r="BR29" s="68">
        <v>8723059.3000000007</v>
      </c>
      <c r="BS29" s="258">
        <v>96547318.700299993</v>
      </c>
      <c r="BT29" s="68">
        <v>84900062.540000007</v>
      </c>
      <c r="BU29" s="69">
        <v>9505297.8000000007</v>
      </c>
      <c r="BV29" s="70">
        <v>98375655.469999999</v>
      </c>
      <c r="BW29" s="68">
        <v>5898</v>
      </c>
      <c r="BX29" s="69">
        <v>8880</v>
      </c>
      <c r="BY29" s="70">
        <v>8633</v>
      </c>
      <c r="BZ29" s="68">
        <v>18000632.949999999</v>
      </c>
      <c r="CA29" s="69">
        <v>25414803.170000002</v>
      </c>
      <c r="CB29" s="70">
        <v>24483935.609999999</v>
      </c>
      <c r="CC29" s="68">
        <v>10</v>
      </c>
      <c r="CD29" s="68">
        <v>10</v>
      </c>
      <c r="CE29" s="258">
        <v>10</v>
      </c>
      <c r="CF29" s="68" t="s">
        <v>103</v>
      </c>
      <c r="CG29" s="68" t="s">
        <v>103</v>
      </c>
      <c r="CH29" s="258" t="s">
        <v>103</v>
      </c>
      <c r="CI29" s="68">
        <v>589</v>
      </c>
      <c r="CJ29" s="69">
        <v>589</v>
      </c>
      <c r="CK29" s="70">
        <v>1128</v>
      </c>
      <c r="CL29" s="210">
        <v>88</v>
      </c>
      <c r="CM29" s="211">
        <v>89</v>
      </c>
      <c r="CN29" s="212">
        <v>94.58</v>
      </c>
      <c r="CO29" s="210">
        <v>105</v>
      </c>
      <c r="CP29" s="211">
        <v>157</v>
      </c>
      <c r="CQ29" s="212">
        <v>175</v>
      </c>
      <c r="CR29" s="122">
        <v>394</v>
      </c>
      <c r="CS29" s="123">
        <v>505</v>
      </c>
      <c r="CT29" s="124">
        <v>505</v>
      </c>
      <c r="CU29" s="122">
        <v>1</v>
      </c>
      <c r="CV29" s="123">
        <v>2</v>
      </c>
      <c r="CW29" s="124">
        <v>2</v>
      </c>
      <c r="CX29" s="353" t="s">
        <v>104</v>
      </c>
      <c r="CY29" s="68">
        <v>115</v>
      </c>
      <c r="CZ29" s="68">
        <v>117</v>
      </c>
      <c r="DA29" s="68">
        <v>178</v>
      </c>
      <c r="DB29" s="68">
        <v>127</v>
      </c>
      <c r="DC29" s="69">
        <v>186</v>
      </c>
      <c r="DD29" s="70">
        <v>117</v>
      </c>
      <c r="DE29" s="278">
        <v>324960756.81999999</v>
      </c>
      <c r="DF29" s="96">
        <v>417660601.26999998</v>
      </c>
      <c r="DG29" s="375">
        <v>448800064.31</v>
      </c>
      <c r="DH29" s="288">
        <v>3.6</v>
      </c>
      <c r="DI29" s="103">
        <v>81</v>
      </c>
      <c r="DJ29" s="103">
        <v>3.6</v>
      </c>
      <c r="DK29" s="103">
        <v>99</v>
      </c>
      <c r="DL29" s="103">
        <v>3.6</v>
      </c>
      <c r="DM29" s="388">
        <v>99</v>
      </c>
      <c r="DN29" s="288">
        <v>0</v>
      </c>
      <c r="DO29" s="388">
        <v>6</v>
      </c>
      <c r="DP29" s="264">
        <v>200071</v>
      </c>
      <c r="DQ29" s="368">
        <v>202938</v>
      </c>
      <c r="DR29" s="264">
        <v>351887079.88</v>
      </c>
      <c r="DS29" s="16">
        <v>418111544.56999999</v>
      </c>
      <c r="DT29" s="368">
        <v>272659315.38</v>
      </c>
      <c r="DU29" s="264">
        <v>170511284.59999999</v>
      </c>
      <c r="DV29" s="16">
        <v>177582471.57999995</v>
      </c>
      <c r="DW29" s="368">
        <v>228239085.00999996</v>
      </c>
      <c r="DX29" s="264">
        <v>554221</v>
      </c>
      <c r="DY29" s="16">
        <v>540372</v>
      </c>
      <c r="DZ29" s="368">
        <v>538633</v>
      </c>
      <c r="EA29" s="264">
        <v>429760</v>
      </c>
      <c r="EB29" s="16">
        <v>488649</v>
      </c>
      <c r="EC29" s="368">
        <v>497082</v>
      </c>
      <c r="ED29" s="264" t="s">
        <v>115</v>
      </c>
      <c r="EE29" s="16" t="s">
        <v>115</v>
      </c>
      <c r="EF29" s="368" t="s">
        <v>115</v>
      </c>
      <c r="EG29" s="498">
        <v>0.6608085944054809</v>
      </c>
      <c r="EH29" s="499">
        <v>0.6042689110464643</v>
      </c>
      <c r="EI29" s="500">
        <v>0.59497097281451383</v>
      </c>
      <c r="EJ29" s="571">
        <v>6.6783369803063456E-3</v>
      </c>
      <c r="EK29" s="572">
        <v>7.6131414162132162E-3</v>
      </c>
      <c r="EL29" s="573" t="s">
        <v>103</v>
      </c>
      <c r="EM29" s="571">
        <v>0.23757111597374178</v>
      </c>
      <c r="EN29" s="572">
        <v>0.19977558727362668</v>
      </c>
      <c r="EO29" s="573" t="s">
        <v>103</v>
      </c>
      <c r="EP29" s="571">
        <v>0.7557505470459519</v>
      </c>
      <c r="EQ29" s="572">
        <v>0.79261127131016007</v>
      </c>
      <c r="ER29" s="573" t="s">
        <v>103</v>
      </c>
      <c r="ES29" s="603">
        <v>2.7791E-2</v>
      </c>
      <c r="ET29" s="604">
        <v>2.0145200000000002E-2</v>
      </c>
      <c r="EU29" s="605">
        <v>1.57518E-2</v>
      </c>
      <c r="EV29" s="264">
        <v>2116.5590999999999</v>
      </c>
      <c r="EW29" s="16">
        <v>2063.1972799999999</v>
      </c>
      <c r="EX29" s="368">
        <v>2056.5576000000001</v>
      </c>
      <c r="EY29" s="308">
        <v>0.4367564007841615</v>
      </c>
      <c r="EZ29" s="29">
        <v>0.47486785983959512</v>
      </c>
      <c r="FA29" s="405">
        <v>0.47994091038557907</v>
      </c>
      <c r="FB29" s="264">
        <v>506.73828671234031</v>
      </c>
      <c r="FC29" s="16">
        <v>660.26367021237218</v>
      </c>
      <c r="FD29" s="368">
        <v>689.91316907801797</v>
      </c>
      <c r="FE29" s="288">
        <v>43</v>
      </c>
      <c r="FF29" s="103">
        <v>51</v>
      </c>
      <c r="FG29" s="388">
        <v>41</v>
      </c>
      <c r="FH29" s="210">
        <v>23.276866809449661</v>
      </c>
      <c r="FI29" s="211">
        <v>9.4366751052978319</v>
      </c>
      <c r="FJ29" s="212" t="s">
        <v>103</v>
      </c>
      <c r="FK29" s="210">
        <v>497</v>
      </c>
      <c r="FL29" s="211">
        <v>205</v>
      </c>
      <c r="FM29" s="212">
        <v>146</v>
      </c>
      <c r="FN29" s="316">
        <v>3668.55</v>
      </c>
      <c r="FO29" s="241">
        <v>4770.9399999999996</v>
      </c>
      <c r="FP29" s="415">
        <v>5062.37</v>
      </c>
      <c r="FQ29" s="296">
        <v>34</v>
      </c>
      <c r="FR29" s="14">
        <v>12</v>
      </c>
      <c r="FS29" s="15">
        <v>20</v>
      </c>
      <c r="FT29" s="68">
        <v>49635</v>
      </c>
      <c r="FU29" s="69">
        <v>74659</v>
      </c>
      <c r="FV29" s="212" t="s">
        <v>103</v>
      </c>
      <c r="FW29" s="68">
        <v>3167283</v>
      </c>
      <c r="FX29" s="69">
        <v>3677994</v>
      </c>
      <c r="FY29" s="212" t="s">
        <v>103</v>
      </c>
      <c r="FZ29" s="68">
        <v>2592.5501199999999</v>
      </c>
      <c r="GA29" s="69">
        <v>3385.0182199999999</v>
      </c>
      <c r="GB29" s="70">
        <v>3511.9558400000001</v>
      </c>
      <c r="GC29" s="70">
        <v>155797876.286423</v>
      </c>
      <c r="GD29" s="258">
        <v>2476737789.4056501</v>
      </c>
      <c r="GE29" s="258">
        <v>1745582634.0299997</v>
      </c>
      <c r="GF29" s="258">
        <v>165202602.63999999</v>
      </c>
      <c r="GG29" s="258">
        <v>7.17</v>
      </c>
      <c r="GH29" s="258">
        <v>0</v>
      </c>
      <c r="GI29" s="258">
        <v>8.879999999999999</v>
      </c>
      <c r="GJ29" s="258">
        <v>0</v>
      </c>
      <c r="GK29" s="258">
        <v>0</v>
      </c>
      <c r="GL29" s="258">
        <v>0</v>
      </c>
      <c r="GM29" s="258">
        <v>148</v>
      </c>
      <c r="GN29" s="258">
        <v>0</v>
      </c>
    </row>
    <row r="30" spans="1:196" s="17" customFormat="1" x14ac:dyDescent="0.25">
      <c r="A30" s="167" t="s">
        <v>106</v>
      </c>
      <c r="B30" s="18" t="s">
        <v>25</v>
      </c>
      <c r="C30" s="67">
        <v>10102500</v>
      </c>
      <c r="D30" s="66" t="s">
        <v>98</v>
      </c>
      <c r="E30" s="67">
        <v>8913500</v>
      </c>
      <c r="F30" s="114" t="s">
        <v>98</v>
      </c>
      <c r="G30" s="114">
        <v>9293100</v>
      </c>
      <c r="H30" s="74" t="s">
        <v>98</v>
      </c>
      <c r="I30" s="66">
        <v>36025339</v>
      </c>
      <c r="J30" s="67">
        <v>35073570</v>
      </c>
      <c r="K30" s="74">
        <v>38741206</v>
      </c>
      <c r="L30" s="424">
        <v>657</v>
      </c>
      <c r="M30" s="424" t="s">
        <v>98</v>
      </c>
      <c r="N30" s="250">
        <v>709</v>
      </c>
      <c r="O30" s="425" t="s">
        <v>98</v>
      </c>
      <c r="P30" s="425">
        <v>652</v>
      </c>
      <c r="Q30" s="426" t="s">
        <v>98</v>
      </c>
      <c r="R30" s="74">
        <v>154</v>
      </c>
      <c r="S30" s="74" t="s">
        <v>98</v>
      </c>
      <c r="T30" s="74">
        <v>152</v>
      </c>
      <c r="U30" s="74" t="s">
        <v>98</v>
      </c>
      <c r="V30" s="74">
        <v>161</v>
      </c>
      <c r="W30" s="74" t="s">
        <v>98</v>
      </c>
      <c r="X30" s="66">
        <v>8</v>
      </c>
      <c r="Y30" s="66" t="s">
        <v>98</v>
      </c>
      <c r="Z30" s="66">
        <v>8</v>
      </c>
      <c r="AA30" s="66" t="s">
        <v>98</v>
      </c>
      <c r="AB30" s="66">
        <v>8</v>
      </c>
      <c r="AC30" s="74" t="s">
        <v>98</v>
      </c>
      <c r="AD30" s="66">
        <v>72</v>
      </c>
      <c r="AE30" s="66" t="s">
        <v>98</v>
      </c>
      <c r="AF30" s="66">
        <v>152</v>
      </c>
      <c r="AG30" s="66" t="s">
        <v>98</v>
      </c>
      <c r="AH30" s="66">
        <v>156</v>
      </c>
      <c r="AI30" s="74" t="s">
        <v>98</v>
      </c>
      <c r="AJ30" s="66">
        <v>40</v>
      </c>
      <c r="AK30" s="66">
        <v>69</v>
      </c>
      <c r="AL30" s="263">
        <v>69</v>
      </c>
      <c r="AM30" s="121">
        <v>0</v>
      </c>
      <c r="AN30" s="121">
        <v>0</v>
      </c>
      <c r="AO30" s="138">
        <v>0</v>
      </c>
      <c r="AP30" s="424">
        <v>14</v>
      </c>
      <c r="AQ30" s="424" t="s">
        <v>98</v>
      </c>
      <c r="AR30" s="424">
        <v>9.56</v>
      </c>
      <c r="AS30" s="424" t="s">
        <v>98</v>
      </c>
      <c r="AT30" s="250">
        <v>10.24</v>
      </c>
      <c r="AU30" s="426" t="s">
        <v>98</v>
      </c>
      <c r="AV30" s="163">
        <v>5.47</v>
      </c>
      <c r="AW30" s="163" t="s">
        <v>98</v>
      </c>
      <c r="AX30" s="163">
        <v>6.64</v>
      </c>
      <c r="AY30" s="163" t="s">
        <v>98</v>
      </c>
      <c r="AZ30" s="533">
        <v>6.83</v>
      </c>
      <c r="BA30" s="534" t="s">
        <v>98</v>
      </c>
      <c r="BB30" s="66">
        <v>13781603</v>
      </c>
      <c r="BC30" s="66">
        <v>53553</v>
      </c>
      <c r="BD30" s="66">
        <v>58633</v>
      </c>
      <c r="BE30" s="263">
        <v>81556</v>
      </c>
      <c r="BF30" s="66">
        <v>8527900</v>
      </c>
      <c r="BG30" s="66">
        <v>25563</v>
      </c>
      <c r="BH30" s="66">
        <v>76484</v>
      </c>
      <c r="BI30" s="263">
        <v>101672</v>
      </c>
      <c r="BJ30" s="66">
        <v>8104379</v>
      </c>
      <c r="BK30" s="66">
        <v>27543</v>
      </c>
      <c r="BL30" s="67">
        <v>86794</v>
      </c>
      <c r="BM30" s="74">
        <v>94035</v>
      </c>
      <c r="BN30" s="66">
        <v>23985621.34</v>
      </c>
      <c r="BO30" s="66">
        <v>486574.3</v>
      </c>
      <c r="BP30" s="263">
        <v>12120162.32</v>
      </c>
      <c r="BQ30" s="66">
        <v>20435740.5</v>
      </c>
      <c r="BR30" s="66">
        <v>335616.2</v>
      </c>
      <c r="BS30" s="263">
        <v>13121930</v>
      </c>
      <c r="BT30" s="66">
        <v>19645661.600000001</v>
      </c>
      <c r="BU30" s="67">
        <v>337256</v>
      </c>
      <c r="BV30" s="74">
        <v>14109770</v>
      </c>
      <c r="BW30" s="66" t="s">
        <v>103</v>
      </c>
      <c r="BX30" s="67">
        <v>2239</v>
      </c>
      <c r="BY30" s="74">
        <v>2239</v>
      </c>
      <c r="BZ30" s="68" t="s">
        <v>103</v>
      </c>
      <c r="CA30" s="69">
        <v>3840270.86</v>
      </c>
      <c r="CB30" s="70">
        <v>4126956.61</v>
      </c>
      <c r="CC30" s="66" t="s">
        <v>98</v>
      </c>
      <c r="CD30" s="66">
        <v>10</v>
      </c>
      <c r="CE30" s="263">
        <v>10</v>
      </c>
      <c r="CF30" s="66">
        <v>0</v>
      </c>
      <c r="CG30" s="66">
        <v>0</v>
      </c>
      <c r="CH30" s="263">
        <v>0</v>
      </c>
      <c r="CI30" s="66">
        <v>0</v>
      </c>
      <c r="CJ30" s="66">
        <v>0</v>
      </c>
      <c r="CK30" s="263">
        <v>0</v>
      </c>
      <c r="CL30" s="201">
        <v>68.019000000000005</v>
      </c>
      <c r="CM30" s="202">
        <v>144.33799999999999</v>
      </c>
      <c r="CN30" s="203">
        <v>151.029</v>
      </c>
      <c r="CO30" s="201">
        <v>65.900000000000006</v>
      </c>
      <c r="CP30" s="202">
        <v>144</v>
      </c>
      <c r="CQ30" s="203">
        <v>151</v>
      </c>
      <c r="CR30" s="139">
        <v>48.17</v>
      </c>
      <c r="CS30" s="140">
        <v>55.637</v>
      </c>
      <c r="CT30" s="141">
        <v>55.637</v>
      </c>
      <c r="CU30" s="139">
        <v>1.9970000000000001</v>
      </c>
      <c r="CV30" s="139">
        <v>1.9970000000000001</v>
      </c>
      <c r="CW30" s="349">
        <v>1.9970000000000001</v>
      </c>
      <c r="CX30" s="352" t="s">
        <v>105</v>
      </c>
      <c r="CY30" s="66">
        <v>157</v>
      </c>
      <c r="CZ30" s="66" t="s">
        <v>98</v>
      </c>
      <c r="DA30" s="66">
        <v>202</v>
      </c>
      <c r="DB30" s="66" t="s">
        <v>98</v>
      </c>
      <c r="DC30" s="67">
        <v>211</v>
      </c>
      <c r="DD30" s="74" t="s">
        <v>98</v>
      </c>
      <c r="DE30" s="281">
        <v>69216000</v>
      </c>
      <c r="DF30" s="20">
        <v>62990796</v>
      </c>
      <c r="DG30" s="367">
        <v>67566542</v>
      </c>
      <c r="DH30" s="287">
        <v>2.1</v>
      </c>
      <c r="DI30" s="102">
        <v>114</v>
      </c>
      <c r="DJ30" s="102">
        <v>3</v>
      </c>
      <c r="DK30" s="102">
        <v>88</v>
      </c>
      <c r="DL30" s="102">
        <v>3</v>
      </c>
      <c r="DM30" s="387">
        <v>88</v>
      </c>
      <c r="DN30" s="287">
        <v>0</v>
      </c>
      <c r="DO30" s="387">
        <v>3</v>
      </c>
      <c r="DP30" s="265">
        <v>116687</v>
      </c>
      <c r="DQ30" s="367">
        <v>91345</v>
      </c>
      <c r="DR30" s="265">
        <v>64341321.439999998</v>
      </c>
      <c r="DS30" s="20">
        <v>65484859.289999999</v>
      </c>
      <c r="DT30" s="367">
        <v>141698939.69999999</v>
      </c>
      <c r="DU30" s="265">
        <v>34067866.089999996</v>
      </c>
      <c r="DV30" s="20">
        <v>36953509.349999994</v>
      </c>
      <c r="DW30" s="367">
        <v>45267463.539999992</v>
      </c>
      <c r="DX30" s="265">
        <v>172770</v>
      </c>
      <c r="DY30" s="20">
        <v>187422</v>
      </c>
      <c r="DZ30" s="367">
        <v>189662</v>
      </c>
      <c r="EA30" s="265">
        <v>171776</v>
      </c>
      <c r="EB30" s="20">
        <v>176258</v>
      </c>
      <c r="EC30" s="367">
        <v>177348</v>
      </c>
      <c r="ED30" s="265" t="s">
        <v>115</v>
      </c>
      <c r="EE30" s="20" t="s">
        <v>115</v>
      </c>
      <c r="EF30" s="367" t="s">
        <v>115</v>
      </c>
      <c r="EG30" s="495">
        <v>0.6660126179313538</v>
      </c>
      <c r="EH30" s="496">
        <v>0.62477190511252678</v>
      </c>
      <c r="EI30" s="497">
        <v>0.61667598148284841</v>
      </c>
      <c r="EJ30" s="568">
        <v>3.1590344564040506E-3</v>
      </c>
      <c r="EK30" s="569">
        <v>3.7636490358553397E-2</v>
      </c>
      <c r="EL30" s="570" t="s">
        <v>103</v>
      </c>
      <c r="EM30" s="568">
        <v>0.2886440354117572</v>
      </c>
      <c r="EN30" s="569">
        <v>0.23912778927105574</v>
      </c>
      <c r="EO30" s="570" t="s">
        <v>103</v>
      </c>
      <c r="EP30" s="568">
        <v>0.70819693013183871</v>
      </c>
      <c r="EQ30" s="569">
        <v>0.72323572037039086</v>
      </c>
      <c r="ER30" s="570" t="s">
        <v>103</v>
      </c>
      <c r="ES30" s="600">
        <v>6.4214800000000002E-2</v>
      </c>
      <c r="ET30" s="601">
        <v>6.7329399999999998E-2</v>
      </c>
      <c r="EU30" s="602">
        <v>5.8430200000000002E-2</v>
      </c>
      <c r="EV30" s="265">
        <v>1771.09175</v>
      </c>
      <c r="EW30" s="20">
        <v>1610.7081499999999</v>
      </c>
      <c r="EX30" s="367">
        <v>1575.1349600000001</v>
      </c>
      <c r="EY30" s="307">
        <v>0.49855752207252441</v>
      </c>
      <c r="EZ30" s="31">
        <v>0.48465134183897934</v>
      </c>
      <c r="FA30" s="404">
        <v>0.48322389035721097</v>
      </c>
      <c r="FB30" s="265">
        <v>388.03611738148987</v>
      </c>
      <c r="FC30" s="20">
        <v>515.79857220603776</v>
      </c>
      <c r="FD30" s="367">
        <v>543.37189315730086</v>
      </c>
      <c r="FE30" s="287">
        <v>71</v>
      </c>
      <c r="FF30" s="102">
        <v>31</v>
      </c>
      <c r="FG30" s="387">
        <v>48</v>
      </c>
      <c r="FH30" s="201">
        <v>19.935027493199051</v>
      </c>
      <c r="FI30" s="202">
        <v>3.6643617078037796</v>
      </c>
      <c r="FJ30" s="203" t="s">
        <v>103</v>
      </c>
      <c r="FK30" s="201">
        <v>168</v>
      </c>
      <c r="FL30" s="202">
        <v>105</v>
      </c>
      <c r="FM30" s="203">
        <v>121</v>
      </c>
      <c r="FN30" s="315">
        <v>3258.06</v>
      </c>
      <c r="FO30" s="240">
        <v>4319.4799999999996</v>
      </c>
      <c r="FP30" s="414">
        <v>4510.4799999999996</v>
      </c>
      <c r="FQ30" s="297">
        <v>12</v>
      </c>
      <c r="FR30" s="18">
        <v>10</v>
      </c>
      <c r="FS30" s="19">
        <v>4</v>
      </c>
      <c r="FT30" s="66">
        <v>21610</v>
      </c>
      <c r="FU30" s="67">
        <v>27075</v>
      </c>
      <c r="FV30" s="203" t="s">
        <v>103</v>
      </c>
      <c r="FW30" s="66">
        <v>946662</v>
      </c>
      <c r="FX30" s="67">
        <v>947660</v>
      </c>
      <c r="FY30" s="203" t="s">
        <v>103</v>
      </c>
      <c r="FZ30" s="66">
        <v>1731.5998500000001</v>
      </c>
      <c r="GA30" s="67">
        <v>2262.1609600000002</v>
      </c>
      <c r="GB30" s="74">
        <v>2360.2086199999999</v>
      </c>
      <c r="GC30" s="74">
        <v>61732660.477355801</v>
      </c>
      <c r="GD30" s="263">
        <v>524432911.35712802</v>
      </c>
      <c r="GE30" s="263">
        <v>521579082.38</v>
      </c>
      <c r="GF30" s="263">
        <v>0</v>
      </c>
      <c r="GG30" s="263">
        <v>0</v>
      </c>
      <c r="GH30" s="263">
        <v>0</v>
      </c>
      <c r="GI30" s="263">
        <v>0</v>
      </c>
      <c r="GJ30" s="263">
        <v>0</v>
      </c>
      <c r="GK30" s="263">
        <v>0</v>
      </c>
      <c r="GL30" s="263">
        <v>0</v>
      </c>
      <c r="GM30" s="263">
        <v>80</v>
      </c>
      <c r="GN30" s="263">
        <v>0</v>
      </c>
    </row>
    <row r="31" spans="1:196" s="13" customFormat="1" x14ac:dyDescent="0.25">
      <c r="A31" s="173" t="s">
        <v>107</v>
      </c>
      <c r="B31" s="14" t="s">
        <v>27</v>
      </c>
      <c r="C31" s="226">
        <v>17799846.940000001</v>
      </c>
      <c r="D31" s="68">
        <v>5490838.5199999996</v>
      </c>
      <c r="E31" s="69">
        <v>19382374.359999999</v>
      </c>
      <c r="F31" s="68">
        <v>6523219.1799999997</v>
      </c>
      <c r="G31" s="115">
        <v>19473336.039999999</v>
      </c>
      <c r="H31" s="70">
        <v>6486267.5199999996</v>
      </c>
      <c r="I31" s="68">
        <v>143703070</v>
      </c>
      <c r="J31" s="69">
        <v>144899600</v>
      </c>
      <c r="K31" s="70">
        <v>144866083</v>
      </c>
      <c r="L31" s="458">
        <v>587.66999999999996</v>
      </c>
      <c r="M31" s="427">
        <v>100.9</v>
      </c>
      <c r="N31" s="459">
        <v>797.7</v>
      </c>
      <c r="O31" s="439">
        <v>117.72</v>
      </c>
      <c r="P31" s="460">
        <v>808.53</v>
      </c>
      <c r="Q31" s="440">
        <v>119</v>
      </c>
      <c r="R31" s="332">
        <v>205</v>
      </c>
      <c r="S31" s="332">
        <v>152</v>
      </c>
      <c r="T31" s="332">
        <v>234</v>
      </c>
      <c r="U31" s="332">
        <v>132</v>
      </c>
      <c r="V31" s="332">
        <v>234</v>
      </c>
      <c r="W31" s="332">
        <v>129</v>
      </c>
      <c r="X31" s="68" t="s">
        <v>103</v>
      </c>
      <c r="Y31" s="68" t="s">
        <v>103</v>
      </c>
      <c r="Z31" s="68" t="s">
        <v>103</v>
      </c>
      <c r="AA31" s="68" t="s">
        <v>103</v>
      </c>
      <c r="AB31" s="68" t="s">
        <v>103</v>
      </c>
      <c r="AC31" s="258" t="s">
        <v>103</v>
      </c>
      <c r="AD31" s="68">
        <v>98</v>
      </c>
      <c r="AE31" s="68">
        <v>0</v>
      </c>
      <c r="AF31" s="68">
        <v>189</v>
      </c>
      <c r="AG31" s="68">
        <v>30</v>
      </c>
      <c r="AH31" s="68">
        <v>195</v>
      </c>
      <c r="AI31" s="70">
        <v>30</v>
      </c>
      <c r="AJ31" s="68">
        <v>0</v>
      </c>
      <c r="AK31" s="68">
        <v>1</v>
      </c>
      <c r="AL31" s="258">
        <v>1</v>
      </c>
      <c r="AM31" s="68">
        <v>0</v>
      </c>
      <c r="AN31" s="68">
        <v>0</v>
      </c>
      <c r="AO31" s="70">
        <v>0</v>
      </c>
      <c r="AP31" s="447">
        <v>11</v>
      </c>
      <c r="AQ31" s="427">
        <v>23.6</v>
      </c>
      <c r="AR31" s="447">
        <v>10</v>
      </c>
      <c r="AS31" s="427">
        <v>20.9</v>
      </c>
      <c r="AT31" s="455">
        <v>9.5</v>
      </c>
      <c r="AU31" s="440">
        <v>21.8</v>
      </c>
      <c r="AV31" s="164">
        <v>4.96</v>
      </c>
      <c r="AW31" s="164">
        <v>11.52</v>
      </c>
      <c r="AX31" s="164">
        <v>5.57</v>
      </c>
      <c r="AY31" s="164">
        <v>14.81</v>
      </c>
      <c r="AZ31" s="535">
        <v>5.63</v>
      </c>
      <c r="BA31" s="536">
        <v>14.21</v>
      </c>
      <c r="BB31" s="68">
        <v>21306051</v>
      </c>
      <c r="BC31" s="68">
        <v>609054</v>
      </c>
      <c r="BD31" s="68">
        <v>277466</v>
      </c>
      <c r="BE31" s="258">
        <v>375055</v>
      </c>
      <c r="BF31" s="68">
        <v>18482275</v>
      </c>
      <c r="BG31" s="68">
        <v>503918</v>
      </c>
      <c r="BH31" s="68">
        <v>254332</v>
      </c>
      <c r="BI31" s="258">
        <v>257670</v>
      </c>
      <c r="BJ31" s="68">
        <v>18964073</v>
      </c>
      <c r="BK31" s="68">
        <v>488885</v>
      </c>
      <c r="BL31" s="69">
        <v>253928</v>
      </c>
      <c r="BM31" s="70">
        <v>241278</v>
      </c>
      <c r="BN31" s="68">
        <v>36551146</v>
      </c>
      <c r="BO31" s="68">
        <v>4574626</v>
      </c>
      <c r="BP31" s="258">
        <v>39397081</v>
      </c>
      <c r="BQ31" s="68">
        <v>33638790.990000002</v>
      </c>
      <c r="BR31" s="68">
        <v>4602852.53</v>
      </c>
      <c r="BS31" s="258">
        <v>38557461.910000004</v>
      </c>
      <c r="BT31" s="68">
        <v>34735846.109999999</v>
      </c>
      <c r="BU31" s="69">
        <v>4588586.6400000006</v>
      </c>
      <c r="BV31" s="70">
        <v>38165629.249999993</v>
      </c>
      <c r="BW31" s="68">
        <v>8500</v>
      </c>
      <c r="BX31" s="69">
        <v>7290</v>
      </c>
      <c r="BY31" s="70">
        <v>7905</v>
      </c>
      <c r="BZ31" s="68">
        <v>26128120.510000002</v>
      </c>
      <c r="CA31" s="69">
        <v>22078511.440000001</v>
      </c>
      <c r="CB31" s="70">
        <v>21140738.489999998</v>
      </c>
      <c r="CC31" s="164">
        <f>48/6</f>
        <v>8</v>
      </c>
      <c r="CD31" s="164">
        <f>48/6</f>
        <v>8</v>
      </c>
      <c r="CE31" s="341">
        <f>48/6</f>
        <v>8</v>
      </c>
      <c r="CF31" s="68">
        <v>0</v>
      </c>
      <c r="CG31" s="69">
        <v>425</v>
      </c>
      <c r="CH31" s="70">
        <v>483</v>
      </c>
      <c r="CI31" s="68" t="s">
        <v>103</v>
      </c>
      <c r="CJ31" s="68" t="s">
        <v>103</v>
      </c>
      <c r="CK31" s="258" t="s">
        <v>103</v>
      </c>
      <c r="CL31" s="210">
        <v>69.8</v>
      </c>
      <c r="CM31" s="211">
        <v>102.91</v>
      </c>
      <c r="CN31" s="212">
        <v>120</v>
      </c>
      <c r="CO31" s="210">
        <v>83.6</v>
      </c>
      <c r="CP31" s="211">
        <v>120.1</v>
      </c>
      <c r="CQ31" s="212">
        <v>122.3</v>
      </c>
      <c r="CR31" s="66" t="s">
        <v>103</v>
      </c>
      <c r="CS31" s="66" t="s">
        <v>103</v>
      </c>
      <c r="CT31" s="263" t="s">
        <v>103</v>
      </c>
      <c r="CU31" s="66" t="s">
        <v>103</v>
      </c>
      <c r="CV31" s="66" t="s">
        <v>103</v>
      </c>
      <c r="CW31" s="263" t="s">
        <v>103</v>
      </c>
      <c r="CX31" s="353" t="s">
        <v>105</v>
      </c>
      <c r="CY31" s="68">
        <v>156</v>
      </c>
      <c r="CZ31" s="68">
        <v>81</v>
      </c>
      <c r="DA31" s="68">
        <v>198</v>
      </c>
      <c r="DB31" s="68">
        <v>52</v>
      </c>
      <c r="DC31" s="69">
        <v>225</v>
      </c>
      <c r="DD31" s="70">
        <v>79</v>
      </c>
      <c r="DE31" s="264">
        <v>147387940</v>
      </c>
      <c r="DF31" s="16">
        <v>204784612</v>
      </c>
      <c r="DG31" s="368">
        <v>206796675</v>
      </c>
      <c r="DH31" s="288">
        <v>3.4</v>
      </c>
      <c r="DI31" s="103">
        <v>138</v>
      </c>
      <c r="DJ31" s="103">
        <v>4</v>
      </c>
      <c r="DK31" s="103">
        <v>162</v>
      </c>
      <c r="DL31" s="103">
        <v>4</v>
      </c>
      <c r="DM31" s="388">
        <v>162</v>
      </c>
      <c r="DN31" s="288">
        <v>2</v>
      </c>
      <c r="DO31" s="388">
        <v>5</v>
      </c>
      <c r="DP31" s="264">
        <v>87194</v>
      </c>
      <c r="DQ31" s="368">
        <v>108180</v>
      </c>
      <c r="DR31" s="264">
        <v>68095018.790000007</v>
      </c>
      <c r="DS31" s="16">
        <v>76378254.570000008</v>
      </c>
      <c r="DT31" s="368">
        <v>117232283.69999999</v>
      </c>
      <c r="DU31" s="264">
        <v>119410613.58000001</v>
      </c>
      <c r="DV31" s="16">
        <v>101375469.76000001</v>
      </c>
      <c r="DW31" s="368">
        <v>146238018.46000001</v>
      </c>
      <c r="DX31" s="264">
        <v>406307</v>
      </c>
      <c r="DY31" s="16">
        <v>404878</v>
      </c>
      <c r="DZ31" s="368">
        <v>403883</v>
      </c>
      <c r="EA31" s="264">
        <v>269672</v>
      </c>
      <c r="EB31" s="16">
        <v>281825</v>
      </c>
      <c r="EC31" s="368">
        <v>282918</v>
      </c>
      <c r="ED31" s="264" t="s">
        <v>115</v>
      </c>
      <c r="EE31" s="16" t="s">
        <v>115</v>
      </c>
      <c r="EF31" s="368" t="s">
        <v>115</v>
      </c>
      <c r="EG31" s="498">
        <v>0.65978681145045492</v>
      </c>
      <c r="EH31" s="499">
        <v>0.60739531414401371</v>
      </c>
      <c r="EI31" s="500">
        <v>0.59800734371092623</v>
      </c>
      <c r="EJ31" s="571">
        <v>6.8943059173799774E-3</v>
      </c>
      <c r="EK31" s="572">
        <v>1.2291229210778328E-2</v>
      </c>
      <c r="EL31" s="573" t="s">
        <v>103</v>
      </c>
      <c r="EM31" s="571">
        <v>0.19933010792705619</v>
      </c>
      <c r="EN31" s="572">
        <v>0.19765245429226594</v>
      </c>
      <c r="EO31" s="573" t="s">
        <v>103</v>
      </c>
      <c r="EP31" s="571">
        <v>0.79377558615556387</v>
      </c>
      <c r="EQ31" s="572">
        <v>0.79005631649695574</v>
      </c>
      <c r="ER31" s="573" t="s">
        <v>103</v>
      </c>
      <c r="ES31" s="603">
        <v>5.34028E-2</v>
      </c>
      <c r="ET31" s="604">
        <v>3.2937399999999999E-2</v>
      </c>
      <c r="EU31" s="605">
        <v>2.2933400000000003E-2</v>
      </c>
      <c r="EV31" s="264">
        <v>1351.8782200000001</v>
      </c>
      <c r="EW31" s="16">
        <v>1347.07879</v>
      </c>
      <c r="EX31" s="368">
        <v>1343.5894900000001</v>
      </c>
      <c r="EY31" s="308">
        <v>0.39893546988885747</v>
      </c>
      <c r="EZ31" s="29">
        <v>0.41040304178079895</v>
      </c>
      <c r="FA31" s="405">
        <v>0.41193591739091817</v>
      </c>
      <c r="FB31" s="264">
        <v>390.30339127802375</v>
      </c>
      <c r="FC31" s="16">
        <v>508.2493985842649</v>
      </c>
      <c r="FD31" s="368">
        <v>530.03964019282807</v>
      </c>
      <c r="FE31" s="288">
        <v>25</v>
      </c>
      <c r="FF31" s="103">
        <v>20</v>
      </c>
      <c r="FG31" s="388">
        <v>24</v>
      </c>
      <c r="FH31" s="210">
        <v>7.2795115516099891</v>
      </c>
      <c r="FI31" s="211">
        <v>9.5279911479507415</v>
      </c>
      <c r="FJ31" s="212" t="s">
        <v>103</v>
      </c>
      <c r="FK31" s="210">
        <v>282</v>
      </c>
      <c r="FL31" s="211">
        <v>283</v>
      </c>
      <c r="FM31" s="212">
        <v>274</v>
      </c>
      <c r="FN31" s="316">
        <v>3472.49</v>
      </c>
      <c r="FO31" s="241">
        <v>4539.1499999999996</v>
      </c>
      <c r="FP31" s="415">
        <v>4732.93</v>
      </c>
      <c r="FQ31" s="296">
        <v>22</v>
      </c>
      <c r="FR31" s="14">
        <v>10</v>
      </c>
      <c r="FS31" s="15">
        <v>10</v>
      </c>
      <c r="FT31" s="68">
        <v>11676</v>
      </c>
      <c r="FU31" s="69">
        <v>15457</v>
      </c>
      <c r="FV31" s="212" t="s">
        <v>103</v>
      </c>
      <c r="FW31" s="68">
        <v>1153712</v>
      </c>
      <c r="FX31" s="69">
        <v>1229934</v>
      </c>
      <c r="FY31" s="212" t="s">
        <v>103</v>
      </c>
      <c r="FZ31" s="68">
        <v>2401.2966500000002</v>
      </c>
      <c r="GA31" s="69">
        <v>2799.23227</v>
      </c>
      <c r="GB31" s="70">
        <v>2888.6864700000001</v>
      </c>
      <c r="GC31" s="70">
        <v>140387232.02780601</v>
      </c>
      <c r="GD31" s="258">
        <v>741329022.97865903</v>
      </c>
      <c r="GE31" s="258">
        <v>851218483.94499993</v>
      </c>
      <c r="GF31" s="258">
        <v>0</v>
      </c>
      <c r="GG31" s="258">
        <v>11.34</v>
      </c>
      <c r="GH31" s="258">
        <v>0</v>
      </c>
      <c r="GI31" s="258">
        <v>4.6800000000000006</v>
      </c>
      <c r="GJ31" s="258">
        <v>0</v>
      </c>
      <c r="GK31" s="258">
        <v>0</v>
      </c>
      <c r="GL31" s="258">
        <v>0</v>
      </c>
      <c r="GM31" s="258">
        <v>84</v>
      </c>
      <c r="GN31" s="258">
        <v>42</v>
      </c>
    </row>
    <row r="32" spans="1:196" s="43" customFormat="1" x14ac:dyDescent="0.25">
      <c r="A32" s="176" t="s">
        <v>107</v>
      </c>
      <c r="B32" s="37" t="s">
        <v>61</v>
      </c>
      <c r="C32" s="88">
        <v>1842816</v>
      </c>
      <c r="D32" s="87" t="s">
        <v>98</v>
      </c>
      <c r="E32" s="88">
        <v>1887352</v>
      </c>
      <c r="F32" s="120" t="s">
        <v>98</v>
      </c>
      <c r="G32" s="120">
        <v>1815551</v>
      </c>
      <c r="H32" s="89" t="s">
        <v>98</v>
      </c>
      <c r="I32" s="87" t="s">
        <v>103</v>
      </c>
      <c r="J32" s="88">
        <v>4572000</v>
      </c>
      <c r="K32" s="89">
        <v>4590000</v>
      </c>
      <c r="L32" s="461">
        <v>240</v>
      </c>
      <c r="M32" s="461" t="s">
        <v>98</v>
      </c>
      <c r="N32" s="256">
        <v>261</v>
      </c>
      <c r="O32" s="462" t="s">
        <v>98</v>
      </c>
      <c r="P32" s="462">
        <v>261</v>
      </c>
      <c r="Q32" s="463" t="s">
        <v>98</v>
      </c>
      <c r="R32" s="89">
        <v>37</v>
      </c>
      <c r="S32" s="89" t="s">
        <v>98</v>
      </c>
      <c r="T32" s="89">
        <v>34</v>
      </c>
      <c r="U32" s="89" t="s">
        <v>98</v>
      </c>
      <c r="V32" s="89">
        <v>35</v>
      </c>
      <c r="W32" s="89" t="s">
        <v>98</v>
      </c>
      <c r="X32" s="87">
        <v>15</v>
      </c>
      <c r="Y32" s="87" t="s">
        <v>98</v>
      </c>
      <c r="Z32" s="87">
        <v>12</v>
      </c>
      <c r="AA32" s="87" t="s">
        <v>98</v>
      </c>
      <c r="AB32" s="87">
        <v>12</v>
      </c>
      <c r="AC32" s="89" t="s">
        <v>98</v>
      </c>
      <c r="AD32" s="87">
        <v>8</v>
      </c>
      <c r="AE32" s="87" t="s">
        <v>98</v>
      </c>
      <c r="AF32" s="87">
        <v>20</v>
      </c>
      <c r="AG32" s="87" t="s">
        <v>98</v>
      </c>
      <c r="AH32" s="87">
        <v>21</v>
      </c>
      <c r="AI32" s="89" t="s">
        <v>98</v>
      </c>
      <c r="AJ32" s="87">
        <v>0</v>
      </c>
      <c r="AK32" s="87">
        <v>0</v>
      </c>
      <c r="AL32" s="335">
        <v>0</v>
      </c>
      <c r="AM32" s="87">
        <v>0</v>
      </c>
      <c r="AN32" s="87">
        <v>0</v>
      </c>
      <c r="AO32" s="89">
        <v>0</v>
      </c>
      <c r="AP32" s="461">
        <v>10.8</v>
      </c>
      <c r="AQ32" s="461" t="s">
        <v>98</v>
      </c>
      <c r="AR32" s="461">
        <v>12.8</v>
      </c>
      <c r="AS32" s="461" t="s">
        <v>98</v>
      </c>
      <c r="AT32" s="256">
        <v>13.7</v>
      </c>
      <c r="AU32" s="463" t="s">
        <v>98</v>
      </c>
      <c r="AV32" s="557">
        <v>5.6890000000000001</v>
      </c>
      <c r="AW32" s="557" t="s">
        <v>98</v>
      </c>
      <c r="AX32" s="557">
        <v>6.2830000000000004</v>
      </c>
      <c r="AY32" s="557" t="s">
        <v>98</v>
      </c>
      <c r="AZ32" s="558">
        <v>6.649</v>
      </c>
      <c r="BA32" s="559" t="s">
        <v>98</v>
      </c>
      <c r="BB32" s="87">
        <v>1828341</v>
      </c>
      <c r="BC32" s="87">
        <v>2287</v>
      </c>
      <c r="BD32" s="87">
        <v>8055</v>
      </c>
      <c r="BE32" s="335">
        <v>26445</v>
      </c>
      <c r="BF32" s="87">
        <v>1400451</v>
      </c>
      <c r="BG32" s="87">
        <v>3417</v>
      </c>
      <c r="BH32" s="87">
        <v>8747</v>
      </c>
      <c r="BI32" s="335">
        <v>21902</v>
      </c>
      <c r="BJ32" s="87">
        <v>1291832</v>
      </c>
      <c r="BK32" s="87">
        <v>3235</v>
      </c>
      <c r="BL32" s="88">
        <v>9539</v>
      </c>
      <c r="BM32" s="89">
        <v>21783</v>
      </c>
      <c r="BN32" s="87">
        <v>4572820</v>
      </c>
      <c r="BO32" s="87">
        <v>70740</v>
      </c>
      <c r="BP32" s="335">
        <v>5946572</v>
      </c>
      <c r="BQ32" s="87">
        <v>5248844.4000000004</v>
      </c>
      <c r="BR32" s="87">
        <v>127261</v>
      </c>
      <c r="BS32" s="335">
        <v>1783860.03</v>
      </c>
      <c r="BT32" s="87">
        <v>4475147.5</v>
      </c>
      <c r="BU32" s="88">
        <v>392985.4</v>
      </c>
      <c r="BV32" s="89">
        <v>1672033.5</v>
      </c>
      <c r="BW32" s="87">
        <v>77</v>
      </c>
      <c r="BX32" s="88">
        <v>0</v>
      </c>
      <c r="BY32" s="89">
        <v>0</v>
      </c>
      <c r="BZ32" s="87">
        <v>20624</v>
      </c>
      <c r="CA32" s="88" t="s">
        <v>98</v>
      </c>
      <c r="CB32" s="89" t="s">
        <v>98</v>
      </c>
      <c r="CC32" s="87">
        <v>60</v>
      </c>
      <c r="CD32" s="88" t="s">
        <v>98</v>
      </c>
      <c r="CE32" s="89" t="s">
        <v>98</v>
      </c>
      <c r="CF32" s="87">
        <v>0</v>
      </c>
      <c r="CG32" s="87">
        <v>0</v>
      </c>
      <c r="CH32" s="335">
        <v>0</v>
      </c>
      <c r="CI32" s="87">
        <v>0</v>
      </c>
      <c r="CJ32" s="87">
        <v>0</v>
      </c>
      <c r="CK32" s="335">
        <v>0</v>
      </c>
      <c r="CL32" s="217">
        <v>8.5980000000000008</v>
      </c>
      <c r="CM32" s="218">
        <v>18.937999999999999</v>
      </c>
      <c r="CN32" s="219">
        <v>19.753</v>
      </c>
      <c r="CO32" s="217">
        <v>17.8</v>
      </c>
      <c r="CP32" s="218">
        <v>28.8</v>
      </c>
      <c r="CQ32" s="219">
        <v>29.6</v>
      </c>
      <c r="CR32" s="144">
        <v>0</v>
      </c>
      <c r="CS32" s="145">
        <v>5</v>
      </c>
      <c r="CT32" s="146">
        <v>5</v>
      </c>
      <c r="CU32" s="87">
        <v>0</v>
      </c>
      <c r="CV32" s="87">
        <v>0</v>
      </c>
      <c r="CW32" s="335">
        <v>0</v>
      </c>
      <c r="CX32" s="361" t="s">
        <v>112</v>
      </c>
      <c r="CY32" s="87">
        <v>18</v>
      </c>
      <c r="CZ32" s="87" t="s">
        <v>98</v>
      </c>
      <c r="DA32" s="87">
        <v>12</v>
      </c>
      <c r="DB32" s="87" t="s">
        <v>98</v>
      </c>
      <c r="DC32" s="88">
        <v>11</v>
      </c>
      <c r="DD32" s="89" t="s">
        <v>98</v>
      </c>
      <c r="DE32" s="267">
        <v>10889830</v>
      </c>
      <c r="DF32" s="44">
        <v>12555173</v>
      </c>
      <c r="DG32" s="379">
        <v>13231803.779999999</v>
      </c>
      <c r="DH32" s="232">
        <v>2</v>
      </c>
      <c r="DI32" s="230">
        <v>70</v>
      </c>
      <c r="DJ32" s="230">
        <v>2.4</v>
      </c>
      <c r="DK32" s="230">
        <v>84</v>
      </c>
      <c r="DL32" s="230">
        <v>2.8</v>
      </c>
      <c r="DM32" s="394">
        <v>88</v>
      </c>
      <c r="DN32" s="695">
        <v>0</v>
      </c>
      <c r="DO32" s="696"/>
      <c r="DP32" s="267">
        <v>25049</v>
      </c>
      <c r="DQ32" s="379">
        <v>29148</v>
      </c>
      <c r="DR32" s="304"/>
      <c r="DS32" s="53"/>
      <c r="DT32" s="401"/>
      <c r="DU32" s="267">
        <v>29710047.809999999</v>
      </c>
      <c r="DV32" s="44">
        <v>5681366.7399999993</v>
      </c>
      <c r="DW32" s="379">
        <v>14029154.52</v>
      </c>
      <c r="DX32" s="267">
        <v>69870</v>
      </c>
      <c r="DY32" s="44">
        <v>68477</v>
      </c>
      <c r="DZ32" s="379">
        <v>68195</v>
      </c>
      <c r="EA32" s="524"/>
      <c r="EB32" s="525"/>
      <c r="EC32" s="526"/>
      <c r="ED32" s="267">
        <v>119340</v>
      </c>
      <c r="EE32" s="44">
        <v>120235</v>
      </c>
      <c r="EF32" s="379">
        <v>120091</v>
      </c>
      <c r="EG32" s="516">
        <v>0.6699012451696007</v>
      </c>
      <c r="EH32" s="517">
        <v>0.61318398878455538</v>
      </c>
      <c r="EI32" s="518">
        <v>0.60335801744995965</v>
      </c>
      <c r="EJ32" s="589">
        <v>0.18979138086002176</v>
      </c>
      <c r="EK32" s="590">
        <v>0.1731050503312398</v>
      </c>
      <c r="EL32" s="591" t="s">
        <v>103</v>
      </c>
      <c r="EM32" s="589">
        <v>0.28407209423340746</v>
      </c>
      <c r="EN32" s="590">
        <v>0.34023057730362211</v>
      </c>
      <c r="EO32" s="591" t="s">
        <v>103</v>
      </c>
      <c r="EP32" s="589">
        <v>0.52613652490657081</v>
      </c>
      <c r="EQ32" s="590">
        <v>0.4866643723651381</v>
      </c>
      <c r="ER32" s="591" t="s">
        <v>103</v>
      </c>
      <c r="ES32" s="621">
        <v>8.3963599999999999E-2</v>
      </c>
      <c r="ET32" s="622">
        <v>4.6536000000000001E-2</v>
      </c>
      <c r="EU32" s="623">
        <v>3.8861599999999996E-2</v>
      </c>
      <c r="EV32" s="267">
        <v>1453.203</v>
      </c>
      <c r="EW32" s="44">
        <v>1424.23045</v>
      </c>
      <c r="EX32" s="379">
        <v>1418.3652199999999</v>
      </c>
      <c r="EY32" s="304"/>
      <c r="EZ32" s="53"/>
      <c r="FA32" s="401"/>
      <c r="FB32" s="313">
        <v>391.65409753645048</v>
      </c>
      <c r="FC32" s="236">
        <v>538.4372270969352</v>
      </c>
      <c r="FD32" s="411">
        <v>560.4000299772672</v>
      </c>
      <c r="FE32" s="232" t="s">
        <v>103</v>
      </c>
      <c r="FF32" s="109" t="s">
        <v>103</v>
      </c>
      <c r="FG32" s="394" t="s">
        <v>103</v>
      </c>
      <c r="FH32" s="217">
        <v>7.3394604265063688</v>
      </c>
      <c r="FI32" s="218">
        <v>7.8792733326518389</v>
      </c>
      <c r="FJ32" s="219" t="s">
        <v>103</v>
      </c>
      <c r="FK32" s="217">
        <v>138</v>
      </c>
      <c r="FL32" s="218">
        <v>125</v>
      </c>
      <c r="FM32" s="219">
        <v>122</v>
      </c>
      <c r="FN32" s="322">
        <v>2790.8</v>
      </c>
      <c r="FO32" s="248">
        <v>3609.29</v>
      </c>
      <c r="FP32" s="421">
        <v>3817.6</v>
      </c>
      <c r="FQ32" s="301">
        <v>3</v>
      </c>
      <c r="FR32" s="36">
        <v>1</v>
      </c>
      <c r="FS32" s="42">
        <v>3</v>
      </c>
      <c r="FT32" s="87">
        <v>6308</v>
      </c>
      <c r="FU32" s="88">
        <v>26451</v>
      </c>
      <c r="FV32" s="219" t="s">
        <v>103</v>
      </c>
      <c r="FW32" s="87">
        <v>366820</v>
      </c>
      <c r="FX32" s="88">
        <v>244826</v>
      </c>
      <c r="FY32" s="219" t="s">
        <v>103</v>
      </c>
      <c r="FZ32" s="87">
        <v>1518.9873399999999</v>
      </c>
      <c r="GA32" s="88">
        <v>1614.2613200000001</v>
      </c>
      <c r="GB32" s="89">
        <v>1649.6575800000001</v>
      </c>
      <c r="GC32" s="89">
        <v>5828398.42833333</v>
      </c>
      <c r="GD32" s="335">
        <v>617683774.91873002</v>
      </c>
      <c r="GE32" s="335">
        <v>958340.15</v>
      </c>
      <c r="GF32" s="335">
        <v>1457869.42</v>
      </c>
      <c r="GG32" s="335">
        <v>0</v>
      </c>
      <c r="GH32" s="335">
        <v>0</v>
      </c>
      <c r="GI32" s="335">
        <v>0</v>
      </c>
      <c r="GJ32" s="335">
        <v>0</v>
      </c>
      <c r="GK32" s="335">
        <v>0</v>
      </c>
      <c r="GL32" s="335">
        <v>0</v>
      </c>
      <c r="GM32" s="335">
        <v>3</v>
      </c>
      <c r="GN32" s="335">
        <v>0</v>
      </c>
    </row>
    <row r="33" spans="1:196" s="43" customFormat="1" x14ac:dyDescent="0.25">
      <c r="A33" s="177" t="s">
        <v>107</v>
      </c>
      <c r="B33" s="37" t="s">
        <v>62</v>
      </c>
      <c r="C33" s="88" t="s">
        <v>103</v>
      </c>
      <c r="D33" s="87" t="s">
        <v>98</v>
      </c>
      <c r="E33" s="88">
        <v>859795</v>
      </c>
      <c r="F33" s="120" t="s">
        <v>98</v>
      </c>
      <c r="G33" s="120">
        <v>891430</v>
      </c>
      <c r="H33" s="89" t="s">
        <v>98</v>
      </c>
      <c r="I33" s="87">
        <v>1497711</v>
      </c>
      <c r="J33" s="88">
        <v>1649742</v>
      </c>
      <c r="K33" s="89">
        <v>1400396</v>
      </c>
      <c r="L33" s="461" t="s">
        <v>103</v>
      </c>
      <c r="M33" s="461" t="s">
        <v>98</v>
      </c>
      <c r="N33" s="256">
        <v>100.2</v>
      </c>
      <c r="O33" s="462" t="s">
        <v>98</v>
      </c>
      <c r="P33" s="462">
        <v>100.2</v>
      </c>
      <c r="Q33" s="463" t="s">
        <v>98</v>
      </c>
      <c r="R33" s="89" t="s">
        <v>103</v>
      </c>
      <c r="S33" s="89" t="s">
        <v>98</v>
      </c>
      <c r="T33" s="89">
        <v>13</v>
      </c>
      <c r="U33" s="89" t="s">
        <v>98</v>
      </c>
      <c r="V33" s="89">
        <v>13</v>
      </c>
      <c r="W33" s="89" t="s">
        <v>98</v>
      </c>
      <c r="X33" s="87" t="s">
        <v>103</v>
      </c>
      <c r="Y33" s="87" t="s">
        <v>98</v>
      </c>
      <c r="Z33" s="87" t="s">
        <v>103</v>
      </c>
      <c r="AA33" s="87" t="s">
        <v>98</v>
      </c>
      <c r="AB33" s="87" t="s">
        <v>103</v>
      </c>
      <c r="AC33" s="335" t="s">
        <v>98</v>
      </c>
      <c r="AD33" s="87">
        <v>0</v>
      </c>
      <c r="AE33" s="87" t="s">
        <v>98</v>
      </c>
      <c r="AF33" s="87">
        <v>12</v>
      </c>
      <c r="AG33" s="87" t="s">
        <v>103</v>
      </c>
      <c r="AH33" s="87">
        <v>12</v>
      </c>
      <c r="AI33" s="89" t="s">
        <v>98</v>
      </c>
      <c r="AJ33" s="87" t="s">
        <v>103</v>
      </c>
      <c r="AK33" s="87" t="s">
        <v>103</v>
      </c>
      <c r="AL33" s="335" t="s">
        <v>103</v>
      </c>
      <c r="AM33" s="87" t="s">
        <v>103</v>
      </c>
      <c r="AN33" s="87" t="s">
        <v>103</v>
      </c>
      <c r="AO33" s="335" t="s">
        <v>103</v>
      </c>
      <c r="AP33" s="461">
        <v>18</v>
      </c>
      <c r="AQ33" s="461" t="s">
        <v>98</v>
      </c>
      <c r="AR33" s="461">
        <v>8</v>
      </c>
      <c r="AS33" s="461" t="s">
        <v>98</v>
      </c>
      <c r="AT33" s="256">
        <v>9</v>
      </c>
      <c r="AU33" s="463" t="s">
        <v>98</v>
      </c>
      <c r="AV33" s="557" t="s">
        <v>103</v>
      </c>
      <c r="AW33" s="557" t="s">
        <v>98</v>
      </c>
      <c r="AX33" s="557">
        <v>6.44</v>
      </c>
      <c r="AY33" s="557" t="s">
        <v>98</v>
      </c>
      <c r="AZ33" s="558">
        <v>7.7</v>
      </c>
      <c r="BA33" s="559" t="s">
        <v>98</v>
      </c>
      <c r="BB33" s="87" t="s">
        <v>103</v>
      </c>
      <c r="BC33" s="87" t="s">
        <v>103</v>
      </c>
      <c r="BD33" s="87" t="s">
        <v>103</v>
      </c>
      <c r="BE33" s="335" t="s">
        <v>103</v>
      </c>
      <c r="BF33" s="87">
        <v>703535</v>
      </c>
      <c r="BG33" s="87">
        <v>0</v>
      </c>
      <c r="BH33" s="87">
        <v>308</v>
      </c>
      <c r="BI33" s="335">
        <v>681</v>
      </c>
      <c r="BJ33" s="87">
        <v>602365</v>
      </c>
      <c r="BK33" s="87">
        <v>0</v>
      </c>
      <c r="BL33" s="88">
        <v>399</v>
      </c>
      <c r="BM33" s="89">
        <v>361</v>
      </c>
      <c r="BN33" s="87" t="s">
        <v>103</v>
      </c>
      <c r="BO33" s="87" t="s">
        <v>103</v>
      </c>
      <c r="BP33" s="335" t="s">
        <v>103</v>
      </c>
      <c r="BQ33" s="87">
        <v>1578963</v>
      </c>
      <c r="BR33" s="87">
        <v>0</v>
      </c>
      <c r="BS33" s="335">
        <v>61331</v>
      </c>
      <c r="BT33" s="87">
        <v>1421318</v>
      </c>
      <c r="BU33" s="88">
        <v>0</v>
      </c>
      <c r="BV33" s="89">
        <v>51728</v>
      </c>
      <c r="BW33" s="87">
        <v>540</v>
      </c>
      <c r="BX33" s="88">
        <v>594</v>
      </c>
      <c r="BY33" s="89">
        <v>813</v>
      </c>
      <c r="BZ33" s="87">
        <v>430215.56</v>
      </c>
      <c r="CA33" s="88">
        <v>912869.96</v>
      </c>
      <c r="CB33" s="89">
        <v>1002926.67</v>
      </c>
      <c r="CC33" s="87">
        <v>450</v>
      </c>
      <c r="CD33" s="88">
        <v>450</v>
      </c>
      <c r="CE33" s="89">
        <v>450</v>
      </c>
      <c r="CF33" s="87">
        <v>0</v>
      </c>
      <c r="CG33" s="87">
        <v>0</v>
      </c>
      <c r="CH33" s="335">
        <v>0</v>
      </c>
      <c r="CI33" s="87" t="s">
        <v>103</v>
      </c>
      <c r="CJ33" s="87" t="s">
        <v>103</v>
      </c>
      <c r="CK33" s="335" t="s">
        <v>103</v>
      </c>
      <c r="CL33" s="217">
        <v>18.100000000000001</v>
      </c>
      <c r="CM33" s="218">
        <v>32.5</v>
      </c>
      <c r="CN33" s="219">
        <v>33.799999999999997</v>
      </c>
      <c r="CO33" s="217">
        <v>21.2</v>
      </c>
      <c r="CP33" s="218">
        <v>31.6</v>
      </c>
      <c r="CQ33" s="219">
        <v>32.9</v>
      </c>
      <c r="CR33" s="144">
        <v>1</v>
      </c>
      <c r="CS33" s="145">
        <v>5</v>
      </c>
      <c r="CT33" s="146">
        <v>5</v>
      </c>
      <c r="CU33" s="144">
        <v>1</v>
      </c>
      <c r="CV33" s="145">
        <v>5</v>
      </c>
      <c r="CW33" s="146">
        <v>5</v>
      </c>
      <c r="CX33" s="361" t="s">
        <v>112</v>
      </c>
      <c r="CY33" s="87">
        <v>8</v>
      </c>
      <c r="CZ33" s="87" t="s">
        <v>98</v>
      </c>
      <c r="DA33" s="87">
        <v>12</v>
      </c>
      <c r="DB33" s="87" t="s">
        <v>98</v>
      </c>
      <c r="DC33" s="88">
        <v>16</v>
      </c>
      <c r="DD33" s="89" t="s">
        <v>98</v>
      </c>
      <c r="DE33" s="267">
        <v>5690997.8099999996</v>
      </c>
      <c r="DF33" s="44">
        <v>7909146</v>
      </c>
      <c r="DG33" s="379">
        <v>8539887</v>
      </c>
      <c r="DH33" s="232">
        <v>2.2000000000000002</v>
      </c>
      <c r="DI33" s="230" t="s">
        <v>101</v>
      </c>
      <c r="DJ33" s="230">
        <v>2.6</v>
      </c>
      <c r="DK33" s="230">
        <v>110</v>
      </c>
      <c r="DL33" s="230">
        <v>2.6</v>
      </c>
      <c r="DM33" s="394">
        <v>98</v>
      </c>
      <c r="DN33" s="695">
        <v>0</v>
      </c>
      <c r="DO33" s="696"/>
      <c r="DP33" s="267">
        <v>7883</v>
      </c>
      <c r="DQ33" s="379">
        <v>10423</v>
      </c>
      <c r="DR33" s="304"/>
      <c r="DS33" s="53"/>
      <c r="DT33" s="401"/>
      <c r="DU33" s="267">
        <v>45750178.969999999</v>
      </c>
      <c r="DV33" s="44">
        <v>49687343.780000001</v>
      </c>
      <c r="DW33" s="379">
        <v>65258669.520000003</v>
      </c>
      <c r="DX33" s="267">
        <v>40765</v>
      </c>
      <c r="DY33" s="44">
        <v>41115</v>
      </c>
      <c r="DZ33" s="379">
        <v>41032</v>
      </c>
      <c r="EA33" s="524"/>
      <c r="EB33" s="525"/>
      <c r="EC33" s="526"/>
      <c r="ED33" s="267" t="s">
        <v>115</v>
      </c>
      <c r="EE33" s="44" t="s">
        <v>115</v>
      </c>
      <c r="EF33" s="379" t="s">
        <v>115</v>
      </c>
      <c r="EG33" s="516">
        <v>0.66493315344045134</v>
      </c>
      <c r="EH33" s="517">
        <v>0.61717134865620815</v>
      </c>
      <c r="EI33" s="518">
        <v>0.60820822772470262</v>
      </c>
      <c r="EJ33" s="589">
        <v>1.064638783269962E-2</v>
      </c>
      <c r="EK33" s="590">
        <v>2.0692115590438816E-2</v>
      </c>
      <c r="EL33" s="591" t="s">
        <v>103</v>
      </c>
      <c r="EM33" s="589">
        <v>0.20190114068441065</v>
      </c>
      <c r="EN33" s="590">
        <v>0.19681293851825424</v>
      </c>
      <c r="EO33" s="591" t="s">
        <v>103</v>
      </c>
      <c r="EP33" s="589">
        <v>0.78745247148288977</v>
      </c>
      <c r="EQ33" s="590">
        <v>0.78249494589130697</v>
      </c>
      <c r="ER33" s="591" t="s">
        <v>103</v>
      </c>
      <c r="ES33" s="621">
        <v>5.4784899999999997E-2</v>
      </c>
      <c r="ET33" s="622">
        <v>3.0857100000000002E-2</v>
      </c>
      <c r="EU33" s="623">
        <v>2.8610400000000001E-2</v>
      </c>
      <c r="EV33" s="267">
        <v>206.68762000000001</v>
      </c>
      <c r="EW33" s="44">
        <v>208.4622</v>
      </c>
      <c r="EX33" s="379">
        <v>208.04137</v>
      </c>
      <c r="EY33" s="304"/>
      <c r="EZ33" s="53"/>
      <c r="FA33" s="401"/>
      <c r="FB33" s="267">
        <v>340.41457132343919</v>
      </c>
      <c r="FC33" s="44">
        <v>473.50115529612066</v>
      </c>
      <c r="FD33" s="379">
        <v>497.95281731331642</v>
      </c>
      <c r="FE33" s="232" t="s">
        <v>103</v>
      </c>
      <c r="FF33" s="109" t="s">
        <v>103</v>
      </c>
      <c r="FG33" s="394" t="s">
        <v>103</v>
      </c>
      <c r="FH33" s="217">
        <v>10.918263215994113</v>
      </c>
      <c r="FI33" s="218">
        <v>12.304146905022497</v>
      </c>
      <c r="FJ33" s="219" t="s">
        <v>103</v>
      </c>
      <c r="FK33" s="217">
        <v>338</v>
      </c>
      <c r="FL33" s="218">
        <v>220</v>
      </c>
      <c r="FM33" s="219">
        <v>282</v>
      </c>
      <c r="FN33" s="322">
        <v>3087.66</v>
      </c>
      <c r="FO33" s="248">
        <v>4306.8100000000004</v>
      </c>
      <c r="FP33" s="421">
        <v>4536.08</v>
      </c>
      <c r="FQ33" s="301">
        <v>3</v>
      </c>
      <c r="FR33" s="36">
        <v>0</v>
      </c>
      <c r="FS33" s="42">
        <v>5</v>
      </c>
      <c r="FT33" s="87">
        <v>9227</v>
      </c>
      <c r="FU33" s="88">
        <v>18705</v>
      </c>
      <c r="FV33" s="219" t="s">
        <v>103</v>
      </c>
      <c r="FW33" s="87">
        <v>134728</v>
      </c>
      <c r="FX33" s="88">
        <v>219373</v>
      </c>
      <c r="FY33" s="219" t="s">
        <v>103</v>
      </c>
      <c r="FZ33" s="87">
        <v>2543.7172599999999</v>
      </c>
      <c r="GA33" s="88">
        <v>2480</v>
      </c>
      <c r="GB33" s="89">
        <v>2497.5957699999999</v>
      </c>
      <c r="GC33" s="89">
        <v>14454907.1100659</v>
      </c>
      <c r="GD33" s="335">
        <v>1712622.58730159</v>
      </c>
      <c r="GE33" s="335">
        <v>25206859.359999999</v>
      </c>
      <c r="GF33" s="335">
        <v>1222774.67</v>
      </c>
      <c r="GG33" s="335">
        <v>0</v>
      </c>
      <c r="GH33" s="335">
        <v>0</v>
      </c>
      <c r="GI33" s="335">
        <v>0</v>
      </c>
      <c r="GJ33" s="335">
        <v>0</v>
      </c>
      <c r="GK33" s="335">
        <v>0</v>
      </c>
      <c r="GL33" s="335">
        <v>0</v>
      </c>
      <c r="GM33" s="335">
        <v>10</v>
      </c>
      <c r="GN33" s="335">
        <v>0</v>
      </c>
    </row>
    <row r="34" spans="1:196" s="17" customFormat="1" x14ac:dyDescent="0.25">
      <c r="A34" s="167" t="s">
        <v>107</v>
      </c>
      <c r="B34" s="18" t="s">
        <v>29</v>
      </c>
      <c r="C34" s="67">
        <v>114061212</v>
      </c>
      <c r="D34" s="66">
        <v>51371169</v>
      </c>
      <c r="E34" s="67">
        <v>115064556.743</v>
      </c>
      <c r="F34" s="114">
        <v>53364806</v>
      </c>
      <c r="G34" s="114">
        <v>116521659.862</v>
      </c>
      <c r="H34" s="74">
        <v>51880208</v>
      </c>
      <c r="I34" s="66">
        <v>948013600</v>
      </c>
      <c r="J34" s="67">
        <v>1136504000</v>
      </c>
      <c r="K34" s="74">
        <v>1143887000</v>
      </c>
      <c r="L34" s="424">
        <v>3460.5</v>
      </c>
      <c r="M34" s="424">
        <v>386.4</v>
      </c>
      <c r="N34" s="250">
        <v>3050.6350000000002</v>
      </c>
      <c r="O34" s="425">
        <v>345.21699999999998</v>
      </c>
      <c r="P34" s="425">
        <v>3321.7</v>
      </c>
      <c r="Q34" s="426">
        <v>360</v>
      </c>
      <c r="R34" s="74">
        <v>1479</v>
      </c>
      <c r="S34" s="74">
        <v>780</v>
      </c>
      <c r="T34" s="74">
        <v>1598</v>
      </c>
      <c r="U34" s="74">
        <v>841</v>
      </c>
      <c r="V34" s="74">
        <v>1995</v>
      </c>
      <c r="W34" s="74">
        <v>792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74">
        <v>0</v>
      </c>
      <c r="AD34" s="182">
        <v>997</v>
      </c>
      <c r="AE34" s="182">
        <v>45</v>
      </c>
      <c r="AF34" s="66">
        <v>1785</v>
      </c>
      <c r="AG34" s="66">
        <v>311</v>
      </c>
      <c r="AH34" s="66">
        <v>1813</v>
      </c>
      <c r="AI34" s="74">
        <v>311</v>
      </c>
      <c r="AJ34" s="182">
        <v>18</v>
      </c>
      <c r="AK34" s="66">
        <v>44</v>
      </c>
      <c r="AL34" s="263">
        <v>44</v>
      </c>
      <c r="AM34" s="182">
        <v>1</v>
      </c>
      <c r="AN34" s="66">
        <v>10</v>
      </c>
      <c r="AO34" s="74">
        <v>20</v>
      </c>
      <c r="AP34" s="464">
        <v>9</v>
      </c>
      <c r="AQ34" s="424">
        <v>24.2</v>
      </c>
      <c r="AR34" s="424">
        <v>6.37</v>
      </c>
      <c r="AS34" s="424">
        <v>14.72</v>
      </c>
      <c r="AT34" s="250">
        <v>6.7</v>
      </c>
      <c r="AU34" s="426">
        <v>15.8</v>
      </c>
      <c r="AV34" s="163">
        <v>6.75</v>
      </c>
      <c r="AW34" s="163">
        <v>8.9600000000000009</v>
      </c>
      <c r="AX34" s="163">
        <v>8.07</v>
      </c>
      <c r="AY34" s="163">
        <v>10.71</v>
      </c>
      <c r="AZ34" s="533">
        <v>8.5299999999999994</v>
      </c>
      <c r="BA34" s="534">
        <v>12.22</v>
      </c>
      <c r="BB34" s="66">
        <v>2784557</v>
      </c>
      <c r="BC34" s="66">
        <v>837694</v>
      </c>
      <c r="BD34" s="66">
        <v>412865</v>
      </c>
      <c r="BE34" s="339" t="s">
        <v>103</v>
      </c>
      <c r="BF34" s="66">
        <v>2884860</v>
      </c>
      <c r="BG34" s="66">
        <v>240115</v>
      </c>
      <c r="BH34" s="66">
        <v>274843</v>
      </c>
      <c r="BI34" s="263">
        <v>129162</v>
      </c>
      <c r="BJ34" s="66">
        <v>2853493</v>
      </c>
      <c r="BK34" s="66">
        <v>219369</v>
      </c>
      <c r="BL34" s="67">
        <v>273023</v>
      </c>
      <c r="BM34" s="74">
        <v>116624</v>
      </c>
      <c r="BN34" s="66">
        <v>6259638</v>
      </c>
      <c r="BO34" s="66">
        <v>7046314</v>
      </c>
      <c r="BP34" s="263">
        <v>34126810</v>
      </c>
      <c r="BQ34" s="66">
        <v>11263888</v>
      </c>
      <c r="BR34" s="66">
        <v>3164688</v>
      </c>
      <c r="BS34" s="263">
        <v>50657701</v>
      </c>
      <c r="BT34" s="66">
        <v>11530010</v>
      </c>
      <c r="BU34" s="67">
        <v>3317999</v>
      </c>
      <c r="BV34" s="74">
        <v>49734499</v>
      </c>
      <c r="BW34" s="66">
        <v>27930</v>
      </c>
      <c r="BX34" s="67">
        <v>29620</v>
      </c>
      <c r="BY34" s="74">
        <v>29620</v>
      </c>
      <c r="BZ34" s="66">
        <v>63338165</v>
      </c>
      <c r="CA34" s="67">
        <v>90805535</v>
      </c>
      <c r="CB34" s="74">
        <v>94888430</v>
      </c>
      <c r="CC34" s="66">
        <v>30</v>
      </c>
      <c r="CD34" s="66">
        <v>30</v>
      </c>
      <c r="CE34" s="263">
        <v>30</v>
      </c>
      <c r="CF34" s="66">
        <v>2444</v>
      </c>
      <c r="CG34" s="67">
        <v>4244</v>
      </c>
      <c r="CH34" s="74">
        <v>4244</v>
      </c>
      <c r="CI34" s="66" t="s">
        <v>103</v>
      </c>
      <c r="CJ34" s="66" t="s">
        <v>103</v>
      </c>
      <c r="CK34" s="263" t="s">
        <v>103</v>
      </c>
      <c r="CL34" s="201">
        <v>215</v>
      </c>
      <c r="CM34" s="202">
        <v>493</v>
      </c>
      <c r="CN34" s="203">
        <v>537.66</v>
      </c>
      <c r="CO34" s="201">
        <v>291.8</v>
      </c>
      <c r="CP34" s="202">
        <v>496.2</v>
      </c>
      <c r="CQ34" s="203">
        <v>537.70000000000005</v>
      </c>
      <c r="CR34" s="66" t="s">
        <v>103</v>
      </c>
      <c r="CS34" s="66" t="s">
        <v>103</v>
      </c>
      <c r="CT34" s="263" t="s">
        <v>103</v>
      </c>
      <c r="CU34" s="66" t="s">
        <v>103</v>
      </c>
      <c r="CV34" s="66" t="s">
        <v>103</v>
      </c>
      <c r="CW34" s="263" t="s">
        <v>103</v>
      </c>
      <c r="CX34" s="352" t="s">
        <v>111</v>
      </c>
      <c r="CY34" s="66">
        <v>299</v>
      </c>
      <c r="CZ34" s="66">
        <v>91</v>
      </c>
      <c r="DA34" s="66">
        <v>869</v>
      </c>
      <c r="DB34" s="66">
        <v>182</v>
      </c>
      <c r="DC34" s="67">
        <v>1044</v>
      </c>
      <c r="DD34" s="74">
        <v>188</v>
      </c>
      <c r="DE34" s="282">
        <v>1737522647.1800001</v>
      </c>
      <c r="DF34" s="99">
        <v>2676527897.8000002</v>
      </c>
      <c r="DG34" s="380">
        <v>2626520559.4499998</v>
      </c>
      <c r="DH34" s="287">
        <v>2.8</v>
      </c>
      <c r="DI34" s="102">
        <v>78</v>
      </c>
      <c r="DJ34" s="102">
        <v>4.4000000000000004</v>
      </c>
      <c r="DK34" s="102">
        <v>98</v>
      </c>
      <c r="DL34" s="102">
        <v>4.4000000000000004</v>
      </c>
      <c r="DM34" s="387">
        <v>98</v>
      </c>
      <c r="DN34" s="287">
        <v>16</v>
      </c>
      <c r="DO34" s="387">
        <v>9</v>
      </c>
      <c r="DP34" s="265">
        <v>527990</v>
      </c>
      <c r="DQ34" s="367">
        <v>623643</v>
      </c>
      <c r="DR34" s="265">
        <v>1178603988.22</v>
      </c>
      <c r="DS34" s="20">
        <v>677292605.37</v>
      </c>
      <c r="DT34" s="367">
        <v>763250779.79000008</v>
      </c>
      <c r="DU34" s="265">
        <v>300991109.73000002</v>
      </c>
      <c r="DV34" s="20">
        <v>309840554.51999992</v>
      </c>
      <c r="DW34" s="367">
        <v>413148244.68000001</v>
      </c>
      <c r="DX34" s="265">
        <v>1714446</v>
      </c>
      <c r="DY34" s="20">
        <v>1753977</v>
      </c>
      <c r="DZ34" s="367">
        <v>1764615</v>
      </c>
      <c r="EA34" s="265">
        <v>913025</v>
      </c>
      <c r="EB34" s="20">
        <v>999174</v>
      </c>
      <c r="EC34" s="367">
        <v>1009727</v>
      </c>
      <c r="ED34" s="265" t="s">
        <v>115</v>
      </c>
      <c r="EE34" s="20" t="s">
        <v>115</v>
      </c>
      <c r="EF34" s="367" t="s">
        <v>115</v>
      </c>
      <c r="EG34" s="495">
        <v>0.64368781518927976</v>
      </c>
      <c r="EH34" s="496">
        <v>0.59131334105293287</v>
      </c>
      <c r="EI34" s="497">
        <v>0.58373072879919985</v>
      </c>
      <c r="EJ34" s="568">
        <v>4.1462947565915299E-3</v>
      </c>
      <c r="EK34" s="569">
        <v>6.1121564363404201E-3</v>
      </c>
      <c r="EL34" s="570" t="s">
        <v>103</v>
      </c>
      <c r="EM34" s="568">
        <v>0.14937084431214653</v>
      </c>
      <c r="EN34" s="569">
        <v>0.12725161056956363</v>
      </c>
      <c r="EO34" s="570" t="s">
        <v>103</v>
      </c>
      <c r="EP34" s="568">
        <v>0.8464828609312619</v>
      </c>
      <c r="EQ34" s="569">
        <v>0.86663623299409598</v>
      </c>
      <c r="ER34" s="570" t="s">
        <v>103</v>
      </c>
      <c r="ES34" s="600">
        <v>2.8364400000000001E-2</v>
      </c>
      <c r="ET34" s="601">
        <v>3.2022399999999999E-2</v>
      </c>
      <c r="EU34" s="602">
        <v>2.5295600000000001E-2</v>
      </c>
      <c r="EV34" s="265">
        <v>3314.6044400000001</v>
      </c>
      <c r="EW34" s="20">
        <v>3391.0312399999998</v>
      </c>
      <c r="EX34" s="367">
        <v>3411.5981000000002</v>
      </c>
      <c r="EY34" s="307">
        <v>0.34749194187109961</v>
      </c>
      <c r="EZ34" s="31">
        <v>0.36292015948271633</v>
      </c>
      <c r="FA34" s="404">
        <v>0.36395188480728041</v>
      </c>
      <c r="FB34" s="265">
        <v>533.42245833347909</v>
      </c>
      <c r="FC34" s="20">
        <v>680.77745603277583</v>
      </c>
      <c r="FD34" s="367">
        <v>715.05852551406406</v>
      </c>
      <c r="FE34" s="287">
        <v>54</v>
      </c>
      <c r="FF34" s="102">
        <v>76</v>
      </c>
      <c r="FG34" s="387">
        <v>87</v>
      </c>
      <c r="FH34" s="201">
        <v>18.223931929031302</v>
      </c>
      <c r="FI34" s="202">
        <v>15.383991922357021</v>
      </c>
      <c r="FJ34" s="203" t="s">
        <v>103</v>
      </c>
      <c r="FK34" s="201">
        <v>921</v>
      </c>
      <c r="FL34" s="202">
        <v>646</v>
      </c>
      <c r="FM34" s="203">
        <v>520</v>
      </c>
      <c r="FN34" s="315">
        <v>4603.26</v>
      </c>
      <c r="FO34" s="240">
        <v>5739.61</v>
      </c>
      <c r="FP34" s="414">
        <v>6059.04</v>
      </c>
      <c r="FQ34" s="297">
        <v>95</v>
      </c>
      <c r="FR34" s="18">
        <v>54</v>
      </c>
      <c r="FS34" s="19">
        <v>48</v>
      </c>
      <c r="FT34" s="66">
        <v>48529</v>
      </c>
      <c r="FU34" s="67">
        <v>61534</v>
      </c>
      <c r="FV34" s="203" t="s">
        <v>103</v>
      </c>
      <c r="FW34" s="66">
        <v>18029387</v>
      </c>
      <c r="FX34" s="67">
        <v>20021748</v>
      </c>
      <c r="FY34" s="203" t="s">
        <v>103</v>
      </c>
      <c r="FZ34" s="66">
        <v>2975.0500200000001</v>
      </c>
      <c r="GA34" s="67">
        <v>4043.3110000000001</v>
      </c>
      <c r="GB34" s="74">
        <v>4219.9095200000002</v>
      </c>
      <c r="GC34" s="74">
        <v>529829614.02060503</v>
      </c>
      <c r="GD34" s="263">
        <v>6405419412.4305201</v>
      </c>
      <c r="GE34" s="263">
        <v>8850215644.4458332</v>
      </c>
      <c r="GF34" s="263">
        <v>816491356.52999997</v>
      </c>
      <c r="GG34" s="263">
        <v>20.39</v>
      </c>
      <c r="GH34" s="263">
        <v>0</v>
      </c>
      <c r="GI34" s="263">
        <v>10.809999999999999</v>
      </c>
      <c r="GJ34" s="263">
        <v>0</v>
      </c>
      <c r="GK34" s="263">
        <v>0</v>
      </c>
      <c r="GL34" s="263">
        <v>8</v>
      </c>
      <c r="GM34" s="263">
        <v>304.66666666666669</v>
      </c>
      <c r="GN34" s="263">
        <v>9.7032967032967044</v>
      </c>
    </row>
    <row r="35" spans="1:196" s="40" customFormat="1" x14ac:dyDescent="0.25">
      <c r="A35" s="175" t="s">
        <v>107</v>
      </c>
      <c r="B35" s="39" t="s">
        <v>157</v>
      </c>
      <c r="C35" s="85"/>
      <c r="D35" s="84"/>
      <c r="E35" s="85"/>
      <c r="F35" s="119"/>
      <c r="G35" s="119"/>
      <c r="H35" s="86"/>
      <c r="I35" s="84"/>
      <c r="J35" s="85"/>
      <c r="K35" s="86"/>
      <c r="L35" s="452"/>
      <c r="M35" s="452"/>
      <c r="N35" s="255"/>
      <c r="O35" s="453"/>
      <c r="P35" s="453"/>
      <c r="Q35" s="454"/>
      <c r="R35" s="86"/>
      <c r="S35" s="86"/>
      <c r="T35" s="86"/>
      <c r="U35" s="86"/>
      <c r="V35" s="86"/>
      <c r="W35" s="86"/>
      <c r="X35" s="84"/>
      <c r="Y35" s="84"/>
      <c r="Z35" s="84"/>
      <c r="AA35" s="84"/>
      <c r="AB35" s="84"/>
      <c r="AC35" s="86"/>
      <c r="AD35" s="84"/>
      <c r="AE35" s="84"/>
      <c r="AF35" s="84"/>
      <c r="AG35" s="84"/>
      <c r="AH35" s="84"/>
      <c r="AI35" s="86"/>
      <c r="AJ35" s="84"/>
      <c r="AK35" s="84"/>
      <c r="AL35" s="338"/>
      <c r="AM35" s="84"/>
      <c r="AN35" s="84"/>
      <c r="AO35" s="86"/>
      <c r="AP35" s="452"/>
      <c r="AQ35" s="452"/>
      <c r="AR35" s="452"/>
      <c r="AS35" s="452"/>
      <c r="AT35" s="255"/>
      <c r="AU35" s="454"/>
      <c r="AV35" s="554"/>
      <c r="AW35" s="554"/>
      <c r="AX35" s="554"/>
      <c r="AY35" s="554"/>
      <c r="AZ35" s="555"/>
      <c r="BA35" s="556"/>
      <c r="BB35" s="84"/>
      <c r="BC35" s="84"/>
      <c r="BD35" s="84"/>
      <c r="BE35" s="338"/>
      <c r="BF35" s="84"/>
      <c r="BG35" s="84"/>
      <c r="BH35" s="84"/>
      <c r="BI35" s="338"/>
      <c r="BJ35" s="84"/>
      <c r="BK35" s="84"/>
      <c r="BL35" s="85"/>
      <c r="BM35" s="86"/>
      <c r="BN35" s="84"/>
      <c r="BO35" s="84"/>
      <c r="BP35" s="338"/>
      <c r="BQ35" s="84"/>
      <c r="BR35" s="84"/>
      <c r="BS35" s="338"/>
      <c r="BT35" s="84"/>
      <c r="BU35" s="85"/>
      <c r="BV35" s="86"/>
      <c r="BW35" s="84"/>
      <c r="BX35" s="85"/>
      <c r="BY35" s="86"/>
      <c r="BZ35" s="84"/>
      <c r="CA35" s="85"/>
      <c r="CB35" s="86"/>
      <c r="CC35" s="84"/>
      <c r="CD35" s="85"/>
      <c r="CE35" s="86"/>
      <c r="CF35" s="84"/>
      <c r="CG35" s="85"/>
      <c r="CH35" s="86"/>
      <c r="CI35" s="84"/>
      <c r="CJ35" s="85"/>
      <c r="CK35" s="86"/>
      <c r="CL35" s="214"/>
      <c r="CM35" s="215"/>
      <c r="CN35" s="216"/>
      <c r="CO35" s="214">
        <v>0.7</v>
      </c>
      <c r="CP35" s="215">
        <v>13.9</v>
      </c>
      <c r="CQ35" s="216">
        <v>15.5</v>
      </c>
      <c r="CR35" s="84"/>
      <c r="CS35" s="85"/>
      <c r="CT35" s="86"/>
      <c r="CU35" s="84"/>
      <c r="CV35" s="85"/>
      <c r="CW35" s="86"/>
      <c r="CX35" s="359"/>
      <c r="CY35" s="84">
        <v>3</v>
      </c>
      <c r="CZ35" s="84" t="s">
        <v>98</v>
      </c>
      <c r="DA35" s="84">
        <v>6</v>
      </c>
      <c r="DB35" s="84" t="s">
        <v>98</v>
      </c>
      <c r="DC35" s="85">
        <v>13</v>
      </c>
      <c r="DD35" s="86" t="s">
        <v>98</v>
      </c>
      <c r="DE35" s="280">
        <v>1632691</v>
      </c>
      <c r="DF35" s="98">
        <v>4290641</v>
      </c>
      <c r="DG35" s="378">
        <v>4233612</v>
      </c>
      <c r="DH35" s="293" t="s">
        <v>101</v>
      </c>
      <c r="DI35" s="228" t="s">
        <v>101</v>
      </c>
      <c r="DJ35" s="228">
        <v>3</v>
      </c>
      <c r="DK35" s="228">
        <v>90</v>
      </c>
      <c r="DL35" s="228">
        <v>3</v>
      </c>
      <c r="DM35" s="393">
        <v>90</v>
      </c>
      <c r="DN35" s="697">
        <v>0</v>
      </c>
      <c r="DO35" s="698"/>
      <c r="DP35" s="266">
        <v>36286</v>
      </c>
      <c r="DQ35" s="398">
        <v>34847</v>
      </c>
      <c r="DR35" s="303"/>
      <c r="DS35" s="52"/>
      <c r="DT35" s="400"/>
      <c r="DU35" s="266">
        <v>11053435.699999999</v>
      </c>
      <c r="DV35" s="41">
        <v>13082978.35</v>
      </c>
      <c r="DW35" s="398">
        <v>10755095.810000001</v>
      </c>
      <c r="DX35" s="277">
        <v>56515</v>
      </c>
      <c r="DY35" s="35">
        <v>60866</v>
      </c>
      <c r="DZ35" s="374">
        <v>61237</v>
      </c>
      <c r="EA35" s="298"/>
      <c r="EB35" s="51"/>
      <c r="EC35" s="396"/>
      <c r="ED35" s="266">
        <v>150270</v>
      </c>
      <c r="EE35" s="41">
        <v>161645</v>
      </c>
      <c r="EF35" s="398">
        <v>162922</v>
      </c>
      <c r="EG35" s="513">
        <v>0.64142263115986908</v>
      </c>
      <c r="EH35" s="514">
        <v>0.59925081326191965</v>
      </c>
      <c r="EI35" s="515">
        <v>0.59294217548214312</v>
      </c>
      <c r="EJ35" s="586">
        <v>4.5062903055291259E-2</v>
      </c>
      <c r="EK35" s="587">
        <v>3.927938570584761E-2</v>
      </c>
      <c r="EL35" s="588" t="s">
        <v>103</v>
      </c>
      <c r="EM35" s="586">
        <v>0.24228248229199703</v>
      </c>
      <c r="EN35" s="587">
        <v>0.26648189377073017</v>
      </c>
      <c r="EO35" s="588" t="s">
        <v>103</v>
      </c>
      <c r="EP35" s="586">
        <v>0.71265461465271174</v>
      </c>
      <c r="EQ35" s="587">
        <v>0.69423872052342228</v>
      </c>
      <c r="ER35" s="588" t="s">
        <v>103</v>
      </c>
      <c r="ES35" s="618">
        <v>4.5682799999999996E-2</v>
      </c>
      <c r="ET35" s="619">
        <v>4.2824999999999995E-2</v>
      </c>
      <c r="EU35" s="620">
        <v>3.2580600000000001E-2</v>
      </c>
      <c r="EV35" s="277">
        <v>2945.0234500000001</v>
      </c>
      <c r="EW35" s="35">
        <v>3171.75612</v>
      </c>
      <c r="EX35" s="374">
        <v>3191.0891099999999</v>
      </c>
      <c r="EY35" s="303"/>
      <c r="EZ35" s="52"/>
      <c r="FA35" s="400"/>
      <c r="FB35" s="276">
        <v>475.38430824515871</v>
      </c>
      <c r="FC35" s="95">
        <v>604.50369637167864</v>
      </c>
      <c r="FD35" s="373">
        <v>630.55940879684761</v>
      </c>
      <c r="FE35" s="293">
        <v>21</v>
      </c>
      <c r="FF35" s="108">
        <v>0</v>
      </c>
      <c r="FG35" s="393">
        <v>0</v>
      </c>
      <c r="FH35" s="214">
        <v>0.30735910820136247</v>
      </c>
      <c r="FI35" s="215">
        <v>14.637679492655998</v>
      </c>
      <c r="FJ35" s="216" t="s">
        <v>103</v>
      </c>
      <c r="FK35" s="214">
        <v>80</v>
      </c>
      <c r="FL35" s="215">
        <v>69</v>
      </c>
      <c r="FM35" s="216">
        <v>74</v>
      </c>
      <c r="FN35" s="321">
        <v>3883.5</v>
      </c>
      <c r="FO35" s="247">
        <v>5153.53</v>
      </c>
      <c r="FP35" s="420">
        <v>5405.38</v>
      </c>
      <c r="FQ35" s="300">
        <v>2</v>
      </c>
      <c r="FR35" s="38">
        <v>3</v>
      </c>
      <c r="FS35" s="399">
        <v>3</v>
      </c>
      <c r="FT35" s="84">
        <v>17485</v>
      </c>
      <c r="FU35" s="85">
        <v>20475</v>
      </c>
      <c r="FV35" s="216" t="s">
        <v>103</v>
      </c>
      <c r="FW35" s="84">
        <v>976557</v>
      </c>
      <c r="FX35" s="85">
        <v>1437060</v>
      </c>
      <c r="FY35" s="216" t="s">
        <v>103</v>
      </c>
      <c r="FZ35" s="84">
        <v>2454.05629</v>
      </c>
      <c r="GA35" s="85">
        <v>2846.3385199999998</v>
      </c>
      <c r="GB35" s="86">
        <v>2921.02081</v>
      </c>
      <c r="GC35" s="86">
        <v>13796586.7483333</v>
      </c>
      <c r="GD35" s="338">
        <v>23782609.354285698</v>
      </c>
      <c r="GE35" s="338">
        <v>0</v>
      </c>
      <c r="GF35" s="338">
        <v>0</v>
      </c>
      <c r="GG35" s="338">
        <v>0</v>
      </c>
      <c r="GH35" s="338">
        <v>0</v>
      </c>
      <c r="GI35" s="338">
        <v>0</v>
      </c>
      <c r="GJ35" s="338">
        <v>0</v>
      </c>
      <c r="GK35" s="338">
        <v>0</v>
      </c>
      <c r="GL35" s="338">
        <v>0</v>
      </c>
      <c r="GM35" s="338">
        <v>2.5</v>
      </c>
      <c r="GN35" s="338">
        <v>0</v>
      </c>
    </row>
    <row r="36" spans="1:196" s="13" customFormat="1" x14ac:dyDescent="0.25">
      <c r="A36" s="173" t="s">
        <v>107</v>
      </c>
      <c r="B36" s="14" t="s">
        <v>30</v>
      </c>
      <c r="C36" s="69">
        <v>22933660</v>
      </c>
      <c r="D36" s="68">
        <v>10923193</v>
      </c>
      <c r="E36" s="69">
        <v>23946779</v>
      </c>
      <c r="F36" s="115">
        <v>12959491</v>
      </c>
      <c r="G36" s="115">
        <v>24218302</v>
      </c>
      <c r="H36" s="70">
        <v>13246282</v>
      </c>
      <c r="I36" s="68">
        <v>155000000</v>
      </c>
      <c r="J36" s="69" t="s">
        <v>103</v>
      </c>
      <c r="K36" s="70" t="s">
        <v>103</v>
      </c>
      <c r="L36" s="427">
        <v>657.79</v>
      </c>
      <c r="M36" s="427">
        <v>245.91</v>
      </c>
      <c r="N36" s="251">
        <v>712.69</v>
      </c>
      <c r="O36" s="439">
        <v>259.13</v>
      </c>
      <c r="P36" s="439">
        <v>716.41</v>
      </c>
      <c r="Q36" s="440">
        <v>259.13</v>
      </c>
      <c r="R36" s="70">
        <v>296</v>
      </c>
      <c r="S36" s="70">
        <v>188</v>
      </c>
      <c r="T36" s="70">
        <v>322</v>
      </c>
      <c r="U36" s="70">
        <v>204</v>
      </c>
      <c r="V36" s="70">
        <v>331</v>
      </c>
      <c r="W36" s="70">
        <v>205</v>
      </c>
      <c r="X36" s="68">
        <v>45</v>
      </c>
      <c r="Y36" s="68">
        <v>12</v>
      </c>
      <c r="Z36" s="68">
        <v>16</v>
      </c>
      <c r="AA36" s="68">
        <v>26</v>
      </c>
      <c r="AB36" s="68">
        <v>0</v>
      </c>
      <c r="AC36" s="70">
        <v>40</v>
      </c>
      <c r="AD36" s="68">
        <v>277</v>
      </c>
      <c r="AE36" s="68">
        <v>17</v>
      </c>
      <c r="AF36" s="68">
        <v>325</v>
      </c>
      <c r="AG36" s="68">
        <v>48</v>
      </c>
      <c r="AH36" s="68">
        <v>361</v>
      </c>
      <c r="AI36" s="70">
        <v>56</v>
      </c>
      <c r="AJ36" s="68">
        <v>0</v>
      </c>
      <c r="AK36" s="68">
        <v>1</v>
      </c>
      <c r="AL36" s="258">
        <v>1</v>
      </c>
      <c r="AM36" s="68">
        <v>0</v>
      </c>
      <c r="AN36" s="68">
        <v>0</v>
      </c>
      <c r="AO36" s="258">
        <v>0</v>
      </c>
      <c r="AP36" s="427">
        <v>7.4</v>
      </c>
      <c r="AQ36" s="427">
        <v>24.6</v>
      </c>
      <c r="AR36" s="427">
        <v>9.5</v>
      </c>
      <c r="AS36" s="427">
        <v>26.4</v>
      </c>
      <c r="AT36" s="251">
        <v>10.1</v>
      </c>
      <c r="AU36" s="440">
        <v>25.6</v>
      </c>
      <c r="AV36" s="164">
        <v>6.87</v>
      </c>
      <c r="AW36" s="164">
        <v>12.97</v>
      </c>
      <c r="AX36" s="164">
        <v>7.95</v>
      </c>
      <c r="AY36" s="164">
        <v>8.9499999999999993</v>
      </c>
      <c r="AZ36" s="535">
        <v>8.18</v>
      </c>
      <c r="BA36" s="536">
        <v>9.16</v>
      </c>
      <c r="BB36" s="68">
        <v>34526632</v>
      </c>
      <c r="BC36" s="68">
        <v>633184</v>
      </c>
      <c r="BD36" s="68">
        <v>441401</v>
      </c>
      <c r="BE36" s="258">
        <v>535848</v>
      </c>
      <c r="BF36" s="68">
        <v>24860975</v>
      </c>
      <c r="BG36" s="68">
        <v>8935418</v>
      </c>
      <c r="BH36" s="68">
        <v>565176</v>
      </c>
      <c r="BI36" s="258">
        <v>427145</v>
      </c>
      <c r="BJ36" s="68">
        <v>24021187</v>
      </c>
      <c r="BK36" s="68">
        <v>9303364</v>
      </c>
      <c r="BL36" s="69">
        <v>586087</v>
      </c>
      <c r="BM36" s="70">
        <v>412734</v>
      </c>
      <c r="BN36" s="68">
        <v>57855781</v>
      </c>
      <c r="BO36" s="68">
        <v>5075218</v>
      </c>
      <c r="BP36" s="258">
        <v>49122846</v>
      </c>
      <c r="BQ36" s="68">
        <v>56624591</v>
      </c>
      <c r="BR36" s="68">
        <v>30726355</v>
      </c>
      <c r="BS36" s="258">
        <v>79222466</v>
      </c>
      <c r="BT36" s="68">
        <v>55327666</v>
      </c>
      <c r="BU36" s="69">
        <v>32152446</v>
      </c>
      <c r="BV36" s="70">
        <v>83066646</v>
      </c>
      <c r="BW36" s="68">
        <v>2984</v>
      </c>
      <c r="BX36" s="69">
        <v>3844</v>
      </c>
      <c r="BY36" s="70">
        <v>4272</v>
      </c>
      <c r="BZ36" s="68">
        <v>8203456.3099999996</v>
      </c>
      <c r="CA36" s="69">
        <v>11323379.09</v>
      </c>
      <c r="CB36" s="70">
        <v>11413315.710000001</v>
      </c>
      <c r="CC36" s="68">
        <v>13</v>
      </c>
      <c r="CD36" s="69">
        <v>10</v>
      </c>
      <c r="CE36" s="70">
        <v>10</v>
      </c>
      <c r="CF36" s="68">
        <v>185</v>
      </c>
      <c r="CG36" s="69">
        <v>604</v>
      </c>
      <c r="CH36" s="70">
        <v>930</v>
      </c>
      <c r="CI36" s="68" t="s">
        <v>103</v>
      </c>
      <c r="CJ36" s="68" t="s">
        <v>103</v>
      </c>
      <c r="CK36" s="258" t="s">
        <v>103</v>
      </c>
      <c r="CL36" s="210">
        <v>160.76</v>
      </c>
      <c r="CM36" s="211">
        <v>249.9</v>
      </c>
      <c r="CN36" s="212">
        <v>262</v>
      </c>
      <c r="CO36" s="210">
        <v>197.9</v>
      </c>
      <c r="CP36" s="211">
        <v>242.5</v>
      </c>
      <c r="CQ36" s="212">
        <v>249.9</v>
      </c>
      <c r="CR36" s="147" t="s">
        <v>103</v>
      </c>
      <c r="CS36" s="148">
        <v>584</v>
      </c>
      <c r="CT36" s="149">
        <v>587</v>
      </c>
      <c r="CU36" s="150">
        <v>1.96</v>
      </c>
      <c r="CV36" s="136">
        <v>3.12</v>
      </c>
      <c r="CW36" s="135">
        <v>3.12</v>
      </c>
      <c r="CX36" s="353" t="s">
        <v>111</v>
      </c>
      <c r="CY36" s="68">
        <v>248</v>
      </c>
      <c r="CZ36" s="68">
        <v>179</v>
      </c>
      <c r="DA36" s="68">
        <v>358</v>
      </c>
      <c r="DB36" s="68">
        <v>216</v>
      </c>
      <c r="DC36" s="69">
        <v>351</v>
      </c>
      <c r="DD36" s="70">
        <v>220</v>
      </c>
      <c r="DE36" s="264">
        <v>317415081</v>
      </c>
      <c r="DF36" s="16">
        <v>325423949</v>
      </c>
      <c r="DG36" s="368">
        <v>338871455</v>
      </c>
      <c r="DH36" s="288">
        <v>2.4</v>
      </c>
      <c r="DI36" s="103">
        <v>98</v>
      </c>
      <c r="DJ36" s="103">
        <v>3</v>
      </c>
      <c r="DK36" s="103">
        <v>90</v>
      </c>
      <c r="DL36" s="103">
        <v>3</v>
      </c>
      <c r="DM36" s="388">
        <v>90</v>
      </c>
      <c r="DN36" s="288">
        <v>0</v>
      </c>
      <c r="DO36" s="388">
        <v>3</v>
      </c>
      <c r="DP36" s="264">
        <v>165567</v>
      </c>
      <c r="DQ36" s="368">
        <v>205012</v>
      </c>
      <c r="DR36" s="264">
        <v>370474031.85000002</v>
      </c>
      <c r="DS36" s="16">
        <v>231585621.86000001</v>
      </c>
      <c r="DT36" s="368">
        <v>241273975.24000001</v>
      </c>
      <c r="DU36" s="264">
        <v>74210700.089999989</v>
      </c>
      <c r="DV36" s="16">
        <v>92642043.700000003</v>
      </c>
      <c r="DW36" s="368">
        <v>110505241.64000003</v>
      </c>
      <c r="DX36" s="264">
        <v>632146</v>
      </c>
      <c r="DY36" s="16">
        <v>637683</v>
      </c>
      <c r="DZ36" s="368">
        <v>638586</v>
      </c>
      <c r="EA36" s="264">
        <v>236788</v>
      </c>
      <c r="EB36" s="16">
        <v>273204</v>
      </c>
      <c r="EC36" s="368">
        <v>278236</v>
      </c>
      <c r="ED36" s="264" t="s">
        <v>115</v>
      </c>
      <c r="EE36" s="16" t="s">
        <v>115</v>
      </c>
      <c r="EF36" s="368" t="s">
        <v>115</v>
      </c>
      <c r="EG36" s="498">
        <v>0.66165094772410171</v>
      </c>
      <c r="EH36" s="499">
        <v>0.60882601543400094</v>
      </c>
      <c r="EI36" s="500">
        <v>0.5997265834202441</v>
      </c>
      <c r="EJ36" s="571">
        <v>4.7252639269250328E-3</v>
      </c>
      <c r="EK36" s="572">
        <v>7.1281599059376836E-3</v>
      </c>
      <c r="EL36" s="573" t="s">
        <v>103</v>
      </c>
      <c r="EM36" s="571">
        <v>0.21403394841515674</v>
      </c>
      <c r="EN36" s="572">
        <v>0.18308715461493238</v>
      </c>
      <c r="EO36" s="573" t="s">
        <v>103</v>
      </c>
      <c r="EP36" s="571">
        <v>0.78124078765791827</v>
      </c>
      <c r="EQ36" s="572">
        <v>0.80978468547912996</v>
      </c>
      <c r="ER36" s="573" t="s">
        <v>103</v>
      </c>
      <c r="ES36" s="603">
        <v>3.8688899999999998E-2</v>
      </c>
      <c r="ET36" s="604">
        <v>2.6262199999999999E-2</v>
      </c>
      <c r="EU36" s="605">
        <v>2.1481699999999999E-2</v>
      </c>
      <c r="EV36" s="264">
        <v>2158.8211200000001</v>
      </c>
      <c r="EW36" s="16">
        <v>2177.7303499999998</v>
      </c>
      <c r="EX36" s="368">
        <v>2180.8141500000002</v>
      </c>
      <c r="EY36" s="308">
        <v>0.27250401066133906</v>
      </c>
      <c r="EZ36" s="29">
        <v>0.29993182469395213</v>
      </c>
      <c r="FA36" s="405">
        <v>0.30347875596353491</v>
      </c>
      <c r="FB36" s="264">
        <v>480.52348666289117</v>
      </c>
      <c r="FC36" s="16">
        <v>632.07424378570545</v>
      </c>
      <c r="FD36" s="368">
        <v>659.16728522078472</v>
      </c>
      <c r="FE36" s="288">
        <v>81</v>
      </c>
      <c r="FF36" s="103">
        <v>50</v>
      </c>
      <c r="FG36" s="388">
        <v>50</v>
      </c>
      <c r="FH36" s="210">
        <v>11.436383208942239</v>
      </c>
      <c r="FI36" s="211">
        <v>12.479923410221065</v>
      </c>
      <c r="FJ36" s="212" t="s">
        <v>103</v>
      </c>
      <c r="FK36" s="210">
        <v>355</v>
      </c>
      <c r="FL36" s="211">
        <v>249</v>
      </c>
      <c r="FM36" s="212">
        <v>173</v>
      </c>
      <c r="FN36" s="316">
        <v>3556.1</v>
      </c>
      <c r="FO36" s="241">
        <v>4800.54</v>
      </c>
      <c r="FP36" s="415">
        <v>5070.3500000000004</v>
      </c>
      <c r="FQ36" s="296">
        <v>37</v>
      </c>
      <c r="FR36" s="14">
        <v>19</v>
      </c>
      <c r="FS36" s="15">
        <v>26</v>
      </c>
      <c r="FT36" s="68">
        <v>21011</v>
      </c>
      <c r="FU36" s="69">
        <v>30004</v>
      </c>
      <c r="FV36" s="212" t="s">
        <v>103</v>
      </c>
      <c r="FW36" s="68">
        <v>2769307</v>
      </c>
      <c r="FX36" s="69">
        <v>4723744</v>
      </c>
      <c r="FY36" s="212" t="s">
        <v>103</v>
      </c>
      <c r="FZ36" s="68">
        <v>2333.3572399999998</v>
      </c>
      <c r="GA36" s="69">
        <v>2999.1912200000002</v>
      </c>
      <c r="GB36" s="70">
        <v>3138.6480099999999</v>
      </c>
      <c r="GC36" s="70">
        <v>134149854.26726399</v>
      </c>
      <c r="GD36" s="258">
        <v>2818851702.7935901</v>
      </c>
      <c r="GE36" s="258">
        <v>1001884443.98</v>
      </c>
      <c r="GF36" s="258">
        <v>82260493.5</v>
      </c>
      <c r="GG36" s="258">
        <v>43.050000000000004</v>
      </c>
      <c r="GH36" s="258">
        <v>0</v>
      </c>
      <c r="GI36" s="258">
        <v>5.3</v>
      </c>
      <c r="GJ36" s="258">
        <v>0</v>
      </c>
      <c r="GK36" s="258">
        <v>0</v>
      </c>
      <c r="GL36" s="258">
        <v>0</v>
      </c>
      <c r="GM36" s="258">
        <v>63.5</v>
      </c>
      <c r="GN36" s="258">
        <v>0</v>
      </c>
    </row>
    <row r="37" spans="1:196" s="43" customFormat="1" x14ac:dyDescent="0.25">
      <c r="A37" s="176" t="s">
        <v>107</v>
      </c>
      <c r="B37" s="37" t="s">
        <v>59</v>
      </c>
      <c r="C37" s="88" t="s">
        <v>103</v>
      </c>
      <c r="D37" s="88" t="s">
        <v>98</v>
      </c>
      <c r="E37" s="88" t="s">
        <v>103</v>
      </c>
      <c r="F37" s="88" t="s">
        <v>98</v>
      </c>
      <c r="G37" s="88" t="s">
        <v>103</v>
      </c>
      <c r="H37" s="89" t="s">
        <v>98</v>
      </c>
      <c r="I37" s="87" t="s">
        <v>103</v>
      </c>
      <c r="J37" s="88" t="s">
        <v>103</v>
      </c>
      <c r="K37" s="89" t="s">
        <v>103</v>
      </c>
      <c r="L37" s="87" t="s">
        <v>103</v>
      </c>
      <c r="M37" s="88" t="s">
        <v>98</v>
      </c>
      <c r="N37" s="88" t="s">
        <v>103</v>
      </c>
      <c r="O37" s="88" t="s">
        <v>98</v>
      </c>
      <c r="P37" s="88" t="s">
        <v>103</v>
      </c>
      <c r="Q37" s="89" t="s">
        <v>98</v>
      </c>
      <c r="R37" s="89" t="s">
        <v>103</v>
      </c>
      <c r="S37" s="89" t="s">
        <v>98</v>
      </c>
      <c r="T37" s="89" t="s">
        <v>103</v>
      </c>
      <c r="U37" s="89" t="s">
        <v>98</v>
      </c>
      <c r="V37" s="89" t="s">
        <v>103</v>
      </c>
      <c r="W37" s="89" t="s">
        <v>98</v>
      </c>
      <c r="X37" s="88" t="s">
        <v>103</v>
      </c>
      <c r="Y37" s="88" t="s">
        <v>98</v>
      </c>
      <c r="Z37" s="88" t="s">
        <v>103</v>
      </c>
      <c r="AA37" s="88" t="s">
        <v>98</v>
      </c>
      <c r="AB37" s="88" t="s">
        <v>103</v>
      </c>
      <c r="AC37" s="89" t="s">
        <v>98</v>
      </c>
      <c r="AD37" s="88" t="s">
        <v>103</v>
      </c>
      <c r="AE37" s="88" t="s">
        <v>98</v>
      </c>
      <c r="AF37" s="88" t="s">
        <v>103</v>
      </c>
      <c r="AG37" s="88" t="s">
        <v>98</v>
      </c>
      <c r="AH37" s="88" t="s">
        <v>103</v>
      </c>
      <c r="AI37" s="89" t="s">
        <v>98</v>
      </c>
      <c r="AJ37" s="87" t="s">
        <v>103</v>
      </c>
      <c r="AK37" s="88" t="s">
        <v>103</v>
      </c>
      <c r="AL37" s="89" t="s">
        <v>103</v>
      </c>
      <c r="AM37" s="87" t="s">
        <v>103</v>
      </c>
      <c r="AN37" s="88" t="s">
        <v>103</v>
      </c>
      <c r="AO37" s="89" t="s">
        <v>103</v>
      </c>
      <c r="AP37" s="256" t="s">
        <v>103</v>
      </c>
      <c r="AQ37" s="256" t="s">
        <v>98</v>
      </c>
      <c r="AR37" s="256" t="s">
        <v>103</v>
      </c>
      <c r="AS37" s="256" t="s">
        <v>98</v>
      </c>
      <c r="AT37" s="256" t="s">
        <v>103</v>
      </c>
      <c r="AU37" s="463" t="s">
        <v>98</v>
      </c>
      <c r="AV37" s="558" t="s">
        <v>103</v>
      </c>
      <c r="AW37" s="558" t="s">
        <v>98</v>
      </c>
      <c r="AX37" s="558" t="s">
        <v>103</v>
      </c>
      <c r="AY37" s="558" t="s">
        <v>98</v>
      </c>
      <c r="AZ37" s="558" t="s">
        <v>103</v>
      </c>
      <c r="BA37" s="559" t="s">
        <v>98</v>
      </c>
      <c r="BB37" s="87" t="s">
        <v>103</v>
      </c>
      <c r="BC37" s="88" t="s">
        <v>103</v>
      </c>
      <c r="BD37" s="88" t="s">
        <v>103</v>
      </c>
      <c r="BE37" s="89" t="s">
        <v>103</v>
      </c>
      <c r="BF37" s="87" t="s">
        <v>103</v>
      </c>
      <c r="BG37" s="88" t="s">
        <v>103</v>
      </c>
      <c r="BH37" s="88" t="s">
        <v>103</v>
      </c>
      <c r="BI37" s="89" t="s">
        <v>103</v>
      </c>
      <c r="BJ37" s="87" t="s">
        <v>103</v>
      </c>
      <c r="BK37" s="88" t="s">
        <v>103</v>
      </c>
      <c r="BL37" s="88" t="s">
        <v>103</v>
      </c>
      <c r="BM37" s="89" t="s">
        <v>103</v>
      </c>
      <c r="BN37" s="87" t="s">
        <v>103</v>
      </c>
      <c r="BO37" s="87" t="s">
        <v>103</v>
      </c>
      <c r="BP37" s="335" t="s">
        <v>103</v>
      </c>
      <c r="BQ37" s="87" t="s">
        <v>103</v>
      </c>
      <c r="BR37" s="87" t="s">
        <v>103</v>
      </c>
      <c r="BS37" s="335" t="s">
        <v>103</v>
      </c>
      <c r="BT37" s="87" t="s">
        <v>103</v>
      </c>
      <c r="BU37" s="87" t="s">
        <v>103</v>
      </c>
      <c r="BV37" s="335" t="s">
        <v>103</v>
      </c>
      <c r="BW37" s="87">
        <v>0</v>
      </c>
      <c r="BX37" s="88">
        <v>830</v>
      </c>
      <c r="BY37" s="89">
        <v>830</v>
      </c>
      <c r="BZ37" s="87" t="s">
        <v>103</v>
      </c>
      <c r="CA37" s="88">
        <v>775363</v>
      </c>
      <c r="CB37" s="89">
        <v>675749</v>
      </c>
      <c r="CC37" s="87" t="s">
        <v>103</v>
      </c>
      <c r="CD37" s="88">
        <v>10</v>
      </c>
      <c r="CE37" s="89">
        <v>10</v>
      </c>
      <c r="CF37" s="87">
        <v>0</v>
      </c>
      <c r="CG37" s="88">
        <v>28</v>
      </c>
      <c r="CH37" s="89">
        <v>28</v>
      </c>
      <c r="CI37" s="87" t="s">
        <v>98</v>
      </c>
      <c r="CJ37" s="87" t="s">
        <v>98</v>
      </c>
      <c r="CK37" s="335" t="s">
        <v>98</v>
      </c>
      <c r="CL37" s="217" t="s">
        <v>103</v>
      </c>
      <c r="CM37" s="218">
        <v>5</v>
      </c>
      <c r="CN37" s="219">
        <v>5</v>
      </c>
      <c r="CO37" s="217">
        <v>6.9</v>
      </c>
      <c r="CP37" s="218">
        <v>9.9</v>
      </c>
      <c r="CQ37" s="219">
        <v>10.5</v>
      </c>
      <c r="CR37" s="87" t="s">
        <v>103</v>
      </c>
      <c r="CS37" s="87" t="s">
        <v>103</v>
      </c>
      <c r="CT37" s="335" t="s">
        <v>103</v>
      </c>
      <c r="CU37" s="87" t="s">
        <v>103</v>
      </c>
      <c r="CV37" s="142">
        <v>2.76</v>
      </c>
      <c r="CW37" s="143">
        <v>2.76</v>
      </c>
      <c r="CX37" s="361" t="s">
        <v>105</v>
      </c>
      <c r="CY37" s="87">
        <v>3</v>
      </c>
      <c r="CZ37" s="87" t="s">
        <v>98</v>
      </c>
      <c r="DA37" s="87">
        <v>5</v>
      </c>
      <c r="DB37" s="87" t="s">
        <v>98</v>
      </c>
      <c r="DC37" s="88">
        <v>10</v>
      </c>
      <c r="DD37" s="89" t="s">
        <v>98</v>
      </c>
      <c r="DE37" s="283">
        <v>443139</v>
      </c>
      <c r="DF37" s="100">
        <v>408548.01</v>
      </c>
      <c r="DG37" s="381">
        <v>505467.53</v>
      </c>
      <c r="DH37" s="232" t="s">
        <v>72</v>
      </c>
      <c r="DI37" s="230" t="s">
        <v>72</v>
      </c>
      <c r="DJ37" s="230">
        <v>1</v>
      </c>
      <c r="DK37" s="230" t="s">
        <v>72</v>
      </c>
      <c r="DL37" s="230">
        <v>0</v>
      </c>
      <c r="DM37" s="394">
        <v>0</v>
      </c>
      <c r="DN37" s="695">
        <v>0</v>
      </c>
      <c r="DO37" s="696"/>
      <c r="DP37" s="267">
        <v>13485</v>
      </c>
      <c r="DQ37" s="379">
        <v>15625</v>
      </c>
      <c r="DR37" s="304"/>
      <c r="DS37" s="53"/>
      <c r="DT37" s="401"/>
      <c r="DU37" s="267">
        <v>6177609.2800000003</v>
      </c>
      <c r="DV37" s="44">
        <v>7869747.6100000003</v>
      </c>
      <c r="DW37" s="379">
        <v>8526440.2100000009</v>
      </c>
      <c r="DX37" s="267">
        <v>36936</v>
      </c>
      <c r="DY37" s="44">
        <v>37366</v>
      </c>
      <c r="DZ37" s="379">
        <v>37300</v>
      </c>
      <c r="EA37" s="524"/>
      <c r="EB37" s="525"/>
      <c r="EC37" s="526"/>
      <c r="ED37" s="267">
        <v>104047</v>
      </c>
      <c r="EE37" s="44">
        <v>106794</v>
      </c>
      <c r="EF37" s="379">
        <v>106907</v>
      </c>
      <c r="EG37" s="516">
        <v>0.64600931340697421</v>
      </c>
      <c r="EH37" s="517">
        <v>0.6024460739709897</v>
      </c>
      <c r="EI37" s="518">
        <v>0.59667560321715818</v>
      </c>
      <c r="EJ37" s="589">
        <v>0.19544993234100136</v>
      </c>
      <c r="EK37" s="590">
        <v>0.21909716789234862</v>
      </c>
      <c r="EL37" s="591" t="s">
        <v>103</v>
      </c>
      <c r="EM37" s="589">
        <v>0.43631596752368063</v>
      </c>
      <c r="EN37" s="590">
        <v>0.40635268346111719</v>
      </c>
      <c r="EO37" s="591" t="s">
        <v>103</v>
      </c>
      <c r="EP37" s="589">
        <v>0.36823410013531799</v>
      </c>
      <c r="EQ37" s="590">
        <v>0.37455014864653419</v>
      </c>
      <c r="ER37" s="591" t="s">
        <v>103</v>
      </c>
      <c r="ES37" s="621">
        <v>6.9360000000000005E-2</v>
      </c>
      <c r="ET37" s="622">
        <v>3.7714900000000003E-2</v>
      </c>
      <c r="EU37" s="623">
        <v>2.7093799999999998E-2</v>
      </c>
      <c r="EV37" s="267">
        <v>1762.2137399999999</v>
      </c>
      <c r="EW37" s="44">
        <v>1782.72901</v>
      </c>
      <c r="EX37" s="379">
        <v>1779.58015</v>
      </c>
      <c r="EY37" s="304"/>
      <c r="EZ37" s="53"/>
      <c r="FA37" s="401"/>
      <c r="FB37" s="313">
        <v>440.7142925793151</v>
      </c>
      <c r="FC37" s="236">
        <v>584.24630597224564</v>
      </c>
      <c r="FD37" s="411">
        <v>604.0109627994425</v>
      </c>
      <c r="FE37" s="232">
        <v>21</v>
      </c>
      <c r="FF37" s="109">
        <v>32</v>
      </c>
      <c r="FG37" s="394">
        <v>43</v>
      </c>
      <c r="FH37" s="217">
        <v>7.3170971410006498</v>
      </c>
      <c r="FI37" s="218">
        <v>7.2993630573248405</v>
      </c>
      <c r="FJ37" s="219" t="s">
        <v>103</v>
      </c>
      <c r="FK37" s="217">
        <v>0</v>
      </c>
      <c r="FL37" s="218">
        <v>7</v>
      </c>
      <c r="FM37" s="219">
        <v>10</v>
      </c>
      <c r="FN37" s="322">
        <v>2528.21</v>
      </c>
      <c r="FO37" s="248">
        <v>3631.94</v>
      </c>
      <c r="FP37" s="421">
        <v>3857.75</v>
      </c>
      <c r="FQ37" s="301">
        <v>1</v>
      </c>
      <c r="FR37" s="36">
        <v>0</v>
      </c>
      <c r="FS37" s="42">
        <v>1</v>
      </c>
      <c r="FT37" s="87">
        <v>20364</v>
      </c>
      <c r="FU37" s="88">
        <v>31895</v>
      </c>
      <c r="FV37" s="219" t="s">
        <v>103</v>
      </c>
      <c r="FW37" s="87">
        <v>165682</v>
      </c>
      <c r="FX37" s="88">
        <v>327290</v>
      </c>
      <c r="FY37" s="219" t="s">
        <v>103</v>
      </c>
      <c r="FZ37" s="87">
        <v>1332.1114399999999</v>
      </c>
      <c r="GA37" s="88">
        <v>1513.7264299999999</v>
      </c>
      <c r="GB37" s="89">
        <v>1552.3836899999999</v>
      </c>
      <c r="GC37" s="89">
        <v>2464292.754375</v>
      </c>
      <c r="GD37" s="335">
        <v>13735842.513888899</v>
      </c>
      <c r="GE37" s="335">
        <v>0</v>
      </c>
      <c r="GF37" s="335">
        <v>421103.21</v>
      </c>
      <c r="GG37" s="335">
        <v>0</v>
      </c>
      <c r="GH37" s="335">
        <v>0</v>
      </c>
      <c r="GI37" s="335">
        <v>0</v>
      </c>
      <c r="GJ37" s="335">
        <v>0</v>
      </c>
      <c r="GK37" s="335">
        <v>0</v>
      </c>
      <c r="GL37" s="335">
        <v>0</v>
      </c>
      <c r="GM37" s="335">
        <v>0</v>
      </c>
      <c r="GN37" s="335">
        <v>0</v>
      </c>
    </row>
    <row r="38" spans="1:196" s="17" customFormat="1" x14ac:dyDescent="0.25">
      <c r="A38" s="167" t="s">
        <v>107</v>
      </c>
      <c r="B38" s="18" t="s">
        <v>31</v>
      </c>
      <c r="C38" s="67">
        <v>5133468</v>
      </c>
      <c r="D38" s="66" t="s">
        <v>98</v>
      </c>
      <c r="E38" s="67">
        <v>4619140</v>
      </c>
      <c r="F38" s="114" t="s">
        <v>98</v>
      </c>
      <c r="G38" s="114">
        <v>4693817</v>
      </c>
      <c r="H38" s="74" t="s">
        <v>98</v>
      </c>
      <c r="I38" s="66">
        <v>20020299</v>
      </c>
      <c r="J38" s="67">
        <v>20953971</v>
      </c>
      <c r="K38" s="74">
        <v>21487103</v>
      </c>
      <c r="L38" s="464">
        <v>381.7</v>
      </c>
      <c r="M38" s="424" t="s">
        <v>98</v>
      </c>
      <c r="N38" s="465">
        <v>261.7</v>
      </c>
      <c r="O38" s="425" t="s">
        <v>98</v>
      </c>
      <c r="P38" s="466">
        <v>287.10000000000002</v>
      </c>
      <c r="Q38" s="426" t="s">
        <v>98</v>
      </c>
      <c r="R38" s="74">
        <v>71</v>
      </c>
      <c r="S38" s="74" t="s">
        <v>98</v>
      </c>
      <c r="T38" s="74">
        <v>66</v>
      </c>
      <c r="U38" s="74" t="s">
        <v>98</v>
      </c>
      <c r="V38" s="74">
        <v>67</v>
      </c>
      <c r="W38" s="74" t="s">
        <v>98</v>
      </c>
      <c r="X38" s="66" t="s">
        <v>103</v>
      </c>
      <c r="Y38" s="66" t="s">
        <v>98</v>
      </c>
      <c r="Z38" s="66">
        <v>0</v>
      </c>
      <c r="AA38" s="66" t="s">
        <v>98</v>
      </c>
      <c r="AB38" s="66">
        <v>0</v>
      </c>
      <c r="AC38" s="263" t="s">
        <v>98</v>
      </c>
      <c r="AD38" s="66" t="s">
        <v>103</v>
      </c>
      <c r="AE38" s="66" t="s">
        <v>98</v>
      </c>
      <c r="AF38" s="66">
        <v>76</v>
      </c>
      <c r="AG38" s="66" t="s">
        <v>98</v>
      </c>
      <c r="AH38" s="66">
        <v>76</v>
      </c>
      <c r="AI38" s="263" t="s">
        <v>98</v>
      </c>
      <c r="AJ38" s="66">
        <v>0</v>
      </c>
      <c r="AK38" s="66">
        <v>0</v>
      </c>
      <c r="AL38" s="263">
        <v>0</v>
      </c>
      <c r="AM38" s="66">
        <v>0</v>
      </c>
      <c r="AN38" s="66">
        <v>0</v>
      </c>
      <c r="AO38" s="74">
        <v>0</v>
      </c>
      <c r="AP38" s="424">
        <v>11</v>
      </c>
      <c r="AQ38" s="424" t="s">
        <v>98</v>
      </c>
      <c r="AR38" s="424">
        <v>15</v>
      </c>
      <c r="AS38" s="424" t="s">
        <v>98</v>
      </c>
      <c r="AT38" s="250">
        <v>16</v>
      </c>
      <c r="AU38" s="469" t="s">
        <v>98</v>
      </c>
      <c r="AV38" s="163">
        <v>7.1679642300292903</v>
      </c>
      <c r="AW38" s="163" t="s">
        <v>98</v>
      </c>
      <c r="AX38" s="163">
        <v>7.4499807713124087</v>
      </c>
      <c r="AY38" s="163" t="s">
        <v>98</v>
      </c>
      <c r="AZ38" s="533">
        <v>7.6799465190057479</v>
      </c>
      <c r="BA38" s="534" t="s">
        <v>98</v>
      </c>
      <c r="BB38" s="66" t="s">
        <v>103</v>
      </c>
      <c r="BC38" s="66" t="s">
        <v>103</v>
      </c>
      <c r="BD38" s="66" t="s">
        <v>103</v>
      </c>
      <c r="BE38" s="263" t="s">
        <v>103</v>
      </c>
      <c r="BF38" s="66" t="s">
        <v>103</v>
      </c>
      <c r="BG38" s="66" t="s">
        <v>103</v>
      </c>
      <c r="BH38" s="66" t="s">
        <v>103</v>
      </c>
      <c r="BI38" s="263" t="s">
        <v>103</v>
      </c>
      <c r="BJ38" s="66" t="s">
        <v>103</v>
      </c>
      <c r="BK38" s="66" t="s">
        <v>103</v>
      </c>
      <c r="BL38" s="66" t="s">
        <v>103</v>
      </c>
      <c r="BM38" s="263" t="s">
        <v>103</v>
      </c>
      <c r="BN38" s="66">
        <v>10355154</v>
      </c>
      <c r="BO38" s="66">
        <v>0</v>
      </c>
      <c r="BP38" s="263">
        <v>6620508</v>
      </c>
      <c r="BQ38" s="66">
        <v>9615857.1199999992</v>
      </c>
      <c r="BR38" s="66">
        <v>0</v>
      </c>
      <c r="BS38" s="263">
        <v>5699297.5599999996</v>
      </c>
      <c r="BT38" s="66">
        <v>9579127.9499999993</v>
      </c>
      <c r="BU38" s="67">
        <v>0</v>
      </c>
      <c r="BV38" s="74">
        <v>5852845.0099999998</v>
      </c>
      <c r="BW38" s="66">
        <v>1808</v>
      </c>
      <c r="BX38" s="67">
        <v>1681</v>
      </c>
      <c r="BY38" s="74">
        <v>1691</v>
      </c>
      <c r="BZ38" s="66">
        <v>2138938</v>
      </c>
      <c r="CA38" s="67">
        <v>2358683</v>
      </c>
      <c r="CB38" s="74">
        <v>2053957</v>
      </c>
      <c r="CC38" s="66" t="s">
        <v>103</v>
      </c>
      <c r="CD38" s="67" t="s">
        <v>103</v>
      </c>
      <c r="CE38" s="74">
        <v>120</v>
      </c>
      <c r="CF38" s="66" t="s">
        <v>98</v>
      </c>
      <c r="CG38" s="66" t="s">
        <v>98</v>
      </c>
      <c r="CH38" s="263" t="s">
        <v>98</v>
      </c>
      <c r="CI38" s="66" t="s">
        <v>103</v>
      </c>
      <c r="CJ38" s="66" t="s">
        <v>103</v>
      </c>
      <c r="CK38" s="263" t="s">
        <v>103</v>
      </c>
      <c r="CL38" s="201">
        <v>0</v>
      </c>
      <c r="CM38" s="202">
        <v>72</v>
      </c>
      <c r="CN38" s="203">
        <v>74</v>
      </c>
      <c r="CO38" s="201">
        <v>38.4</v>
      </c>
      <c r="CP38" s="202">
        <v>62.2</v>
      </c>
      <c r="CQ38" s="203">
        <v>65.900000000000006</v>
      </c>
      <c r="CR38" s="66" t="s">
        <v>103</v>
      </c>
      <c r="CS38" s="66" t="s">
        <v>103</v>
      </c>
      <c r="CT38" s="263" t="s">
        <v>103</v>
      </c>
      <c r="CU38" s="66">
        <v>0</v>
      </c>
      <c r="CV38" s="66">
        <v>0</v>
      </c>
      <c r="CW38" s="263">
        <v>0</v>
      </c>
      <c r="CX38" s="352" t="s">
        <v>105</v>
      </c>
      <c r="CY38" s="66">
        <v>19</v>
      </c>
      <c r="CZ38" s="66" t="s">
        <v>98</v>
      </c>
      <c r="DA38" s="66">
        <v>31</v>
      </c>
      <c r="DB38" s="66" t="s">
        <v>98</v>
      </c>
      <c r="DC38" s="67">
        <v>48</v>
      </c>
      <c r="DD38" s="74" t="s">
        <v>98</v>
      </c>
      <c r="DE38" s="265">
        <v>36796515</v>
      </c>
      <c r="DF38" s="20">
        <v>34412504.18</v>
      </c>
      <c r="DG38" s="367">
        <v>36048263.530000001</v>
      </c>
      <c r="DH38" s="287">
        <v>2</v>
      </c>
      <c r="DI38" s="102">
        <v>68</v>
      </c>
      <c r="DJ38" s="102">
        <v>3</v>
      </c>
      <c r="DK38" s="102">
        <v>90</v>
      </c>
      <c r="DL38" s="102">
        <v>3</v>
      </c>
      <c r="DM38" s="387">
        <v>90</v>
      </c>
      <c r="DN38" s="287">
        <v>0</v>
      </c>
      <c r="DO38" s="387">
        <v>3</v>
      </c>
      <c r="DP38" s="265">
        <v>46296</v>
      </c>
      <c r="DQ38" s="367">
        <v>46970</v>
      </c>
      <c r="DR38" s="265">
        <v>36362199.880000003</v>
      </c>
      <c r="DS38" s="20">
        <v>35287492.730000004</v>
      </c>
      <c r="DT38" s="367">
        <v>60047825.210000001</v>
      </c>
      <c r="DU38" s="265">
        <v>7094081.6699999999</v>
      </c>
      <c r="DV38" s="20">
        <v>6858145.709999999</v>
      </c>
      <c r="DW38" s="367">
        <v>11614077.4</v>
      </c>
      <c r="DX38" s="265">
        <v>117503</v>
      </c>
      <c r="DY38" s="20">
        <v>139330</v>
      </c>
      <c r="DZ38" s="367">
        <v>139819</v>
      </c>
      <c r="EA38" s="265">
        <v>45973</v>
      </c>
      <c r="EB38" s="20">
        <v>47061</v>
      </c>
      <c r="EC38" s="367">
        <v>47337</v>
      </c>
      <c r="ED38" s="265" t="s">
        <v>115</v>
      </c>
      <c r="EE38" s="20" t="s">
        <v>115</v>
      </c>
      <c r="EF38" s="367" t="s">
        <v>115</v>
      </c>
      <c r="EG38" s="495">
        <v>0.66011931610256758</v>
      </c>
      <c r="EH38" s="496">
        <v>0.6081891911289744</v>
      </c>
      <c r="EI38" s="497">
        <v>0.59888141096703595</v>
      </c>
      <c r="EJ38" s="568">
        <v>4.1832053811232854E-3</v>
      </c>
      <c r="EK38" s="569">
        <v>1.4327910770180311E-2</v>
      </c>
      <c r="EL38" s="570" t="s">
        <v>103</v>
      </c>
      <c r="EM38" s="568">
        <v>0.25199058778789246</v>
      </c>
      <c r="EN38" s="569">
        <v>0.22907022880571354</v>
      </c>
      <c r="EO38" s="570" t="s">
        <v>103</v>
      </c>
      <c r="EP38" s="568">
        <v>0.74382620683098422</v>
      </c>
      <c r="EQ38" s="569">
        <v>0.75660186042410615</v>
      </c>
      <c r="ER38" s="570" t="s">
        <v>103</v>
      </c>
      <c r="ES38" s="600">
        <v>5.6248899999999998E-2</v>
      </c>
      <c r="ET38" s="601">
        <v>3.5332000000000002E-2</v>
      </c>
      <c r="EU38" s="602">
        <v>2.7085400000000003E-2</v>
      </c>
      <c r="EV38" s="265">
        <v>2014.1069600000001</v>
      </c>
      <c r="EW38" s="20">
        <v>500.61081000000001</v>
      </c>
      <c r="EX38" s="367">
        <v>502.36777999999998</v>
      </c>
      <c r="EY38" s="307">
        <v>0.28122170838532873</v>
      </c>
      <c r="EZ38" s="31">
        <v>0.25248536678273092</v>
      </c>
      <c r="FA38" s="404">
        <v>0.25292803864156105</v>
      </c>
      <c r="FB38" s="265">
        <v>430.22731334519119</v>
      </c>
      <c r="FC38" s="20">
        <v>504.54317088925569</v>
      </c>
      <c r="FD38" s="367">
        <v>537.65940251324923</v>
      </c>
      <c r="FE38" s="287">
        <v>32</v>
      </c>
      <c r="FF38" s="102">
        <v>20</v>
      </c>
      <c r="FG38" s="387">
        <v>29</v>
      </c>
      <c r="FH38" s="201">
        <v>5.5137307132583855</v>
      </c>
      <c r="FI38" s="202">
        <v>8.4380033015143905</v>
      </c>
      <c r="FJ38" s="203" t="s">
        <v>103</v>
      </c>
      <c r="FK38" s="201">
        <v>126</v>
      </c>
      <c r="FL38" s="202">
        <v>27</v>
      </c>
      <c r="FM38" s="203">
        <v>32</v>
      </c>
      <c r="FN38" s="315">
        <v>3060.42</v>
      </c>
      <c r="FO38" s="240">
        <v>3919.96</v>
      </c>
      <c r="FP38" s="414">
        <v>4173.04</v>
      </c>
      <c r="FQ38" s="297">
        <v>4</v>
      </c>
      <c r="FR38" s="18">
        <v>6</v>
      </c>
      <c r="FS38" s="19">
        <v>5</v>
      </c>
      <c r="FT38" s="66">
        <v>13341</v>
      </c>
      <c r="FU38" s="67">
        <v>15505</v>
      </c>
      <c r="FV38" s="203" t="s">
        <v>103</v>
      </c>
      <c r="FW38" s="66">
        <v>351142</v>
      </c>
      <c r="FX38" s="67">
        <v>594731</v>
      </c>
      <c r="FY38" s="203" t="s">
        <v>103</v>
      </c>
      <c r="FZ38" s="66">
        <v>1991.0785699999999</v>
      </c>
      <c r="GA38" s="67">
        <v>2494.48306</v>
      </c>
      <c r="GB38" s="74">
        <v>2553.41255</v>
      </c>
      <c r="GC38" s="74">
        <v>43664986.282604203</v>
      </c>
      <c r="GD38" s="263">
        <v>123454540.220476</v>
      </c>
      <c r="GE38" s="263">
        <v>16019487.800000001</v>
      </c>
      <c r="GF38" s="263">
        <v>0</v>
      </c>
      <c r="GG38" s="263">
        <v>0</v>
      </c>
      <c r="GH38" s="263">
        <v>0</v>
      </c>
      <c r="GI38" s="263">
        <v>0</v>
      </c>
      <c r="GJ38" s="263">
        <v>0</v>
      </c>
      <c r="GK38" s="263">
        <v>0</v>
      </c>
      <c r="GL38" s="263">
        <v>0</v>
      </c>
      <c r="GM38" s="263">
        <v>13</v>
      </c>
      <c r="GN38" s="263">
        <v>0</v>
      </c>
    </row>
    <row r="39" spans="1:196" s="11" customFormat="1" x14ac:dyDescent="0.25">
      <c r="A39" s="165"/>
      <c r="B39" s="190" t="s">
        <v>57</v>
      </c>
      <c r="C39" s="151"/>
      <c r="D39" s="152"/>
      <c r="E39" s="152"/>
      <c r="F39" s="152"/>
      <c r="G39" s="152"/>
      <c r="H39" s="329"/>
      <c r="I39" s="152"/>
      <c r="J39" s="152"/>
      <c r="K39" s="329"/>
      <c r="L39" s="467"/>
      <c r="M39" s="467"/>
      <c r="N39" s="467"/>
      <c r="O39" s="467"/>
      <c r="P39" s="467"/>
      <c r="Q39" s="468"/>
      <c r="R39" s="329"/>
      <c r="S39" s="329"/>
      <c r="T39" s="329"/>
      <c r="U39" s="329"/>
      <c r="V39" s="329"/>
      <c r="W39" s="329"/>
      <c r="X39" s="152"/>
      <c r="Y39" s="152"/>
      <c r="Z39" s="152"/>
      <c r="AA39" s="152"/>
      <c r="AB39" s="152"/>
      <c r="AC39" s="329"/>
      <c r="AD39" s="152"/>
      <c r="AE39" s="152"/>
      <c r="AF39" s="152"/>
      <c r="AG39" s="152"/>
      <c r="AH39" s="152"/>
      <c r="AI39" s="329"/>
      <c r="AJ39" s="152"/>
      <c r="AK39" s="152"/>
      <c r="AL39" s="329"/>
      <c r="AM39" s="152"/>
      <c r="AN39" s="152"/>
      <c r="AO39" s="329"/>
      <c r="AP39" s="467"/>
      <c r="AQ39" s="467"/>
      <c r="AR39" s="467"/>
      <c r="AS39" s="467"/>
      <c r="AT39" s="467"/>
      <c r="AU39" s="468"/>
      <c r="AV39" s="560"/>
      <c r="AW39" s="560"/>
      <c r="AX39" s="560"/>
      <c r="AY39" s="560"/>
      <c r="AZ39" s="560"/>
      <c r="BA39" s="561"/>
      <c r="BB39" s="152"/>
      <c r="BC39" s="152"/>
      <c r="BD39" s="152"/>
      <c r="BE39" s="329"/>
      <c r="BF39" s="152"/>
      <c r="BG39" s="152"/>
      <c r="BH39" s="152"/>
      <c r="BI39" s="329"/>
      <c r="BJ39" s="152"/>
      <c r="BK39" s="152"/>
      <c r="BL39" s="152"/>
      <c r="BM39" s="329"/>
      <c r="BN39" s="152"/>
      <c r="BO39" s="152"/>
      <c r="BP39" s="329"/>
      <c r="BQ39" s="152"/>
      <c r="BR39" s="152"/>
      <c r="BS39" s="329"/>
      <c r="BT39" s="152"/>
      <c r="BU39" s="152"/>
      <c r="BV39" s="329"/>
      <c r="BW39" s="152"/>
      <c r="BX39" s="152"/>
      <c r="BY39" s="329"/>
      <c r="BZ39" s="152"/>
      <c r="CA39" s="152"/>
      <c r="CB39" s="329"/>
      <c r="CC39" s="152"/>
      <c r="CD39" s="152"/>
      <c r="CE39" s="329"/>
      <c r="CF39" s="152"/>
      <c r="CG39" s="152"/>
      <c r="CH39" s="329"/>
      <c r="CI39" s="152"/>
      <c r="CJ39" s="152"/>
      <c r="CK39" s="329"/>
      <c r="CL39" s="225"/>
      <c r="CM39" s="225"/>
      <c r="CN39" s="343"/>
      <c r="CO39" s="225"/>
      <c r="CP39" s="225"/>
      <c r="CQ39" s="343"/>
      <c r="CR39" s="152"/>
      <c r="CS39" s="152"/>
      <c r="CT39" s="329"/>
      <c r="CU39" s="152"/>
      <c r="CV39" s="152"/>
      <c r="CW39" s="329"/>
      <c r="CX39" s="362"/>
      <c r="CY39" s="64"/>
      <c r="CZ39" s="64"/>
      <c r="DA39" s="64"/>
      <c r="DB39" s="64"/>
      <c r="DC39" s="64"/>
      <c r="DD39" s="362"/>
      <c r="DE39" s="64"/>
      <c r="DF39" s="64"/>
      <c r="DG39" s="362"/>
      <c r="DH39" s="60"/>
      <c r="DI39" s="60"/>
      <c r="DJ39" s="60"/>
      <c r="DK39" s="60"/>
      <c r="DL39" s="60"/>
      <c r="DM39" s="351"/>
      <c r="DN39" s="60"/>
      <c r="DO39" s="351"/>
      <c r="DP39" s="60"/>
      <c r="DQ39" s="351"/>
      <c r="DR39" s="60"/>
      <c r="DS39" s="60"/>
      <c r="DT39" s="351"/>
      <c r="DU39" s="60"/>
      <c r="DV39" s="60"/>
      <c r="DW39" s="351"/>
      <c r="DX39" s="60"/>
      <c r="DY39" s="60"/>
      <c r="DZ39" s="351"/>
      <c r="EA39" s="60"/>
      <c r="EB39" s="60"/>
      <c r="EC39" s="351"/>
      <c r="ED39" s="64"/>
      <c r="EE39" s="64"/>
      <c r="EF39" s="362"/>
      <c r="EG39" s="519"/>
      <c r="EH39" s="519"/>
      <c r="EI39" s="520"/>
      <c r="EJ39" s="592"/>
      <c r="EK39" s="592"/>
      <c r="EL39" s="593"/>
      <c r="EM39" s="592"/>
      <c r="EN39" s="592"/>
      <c r="EO39" s="593"/>
      <c r="EP39" s="592"/>
      <c r="EQ39" s="592"/>
      <c r="ER39" s="593"/>
      <c r="ES39" s="624"/>
      <c r="ET39" s="624"/>
      <c r="EU39" s="625"/>
      <c r="EV39" s="491"/>
      <c r="EW39" s="491"/>
      <c r="EX39" s="492"/>
      <c r="EY39" s="60"/>
      <c r="EZ39" s="60"/>
      <c r="FA39" s="351"/>
      <c r="FB39" s="60"/>
      <c r="FC39" s="60"/>
      <c r="FD39" s="351"/>
      <c r="FE39" s="60"/>
      <c r="FF39" s="60"/>
      <c r="FG39" s="351"/>
      <c r="FH39" s="239"/>
      <c r="FI39" s="239"/>
      <c r="FJ39" s="413"/>
      <c r="FK39" s="239"/>
      <c r="FL39" s="239"/>
      <c r="FM39" s="413"/>
      <c r="FN39" s="239"/>
      <c r="FO39" s="239"/>
      <c r="FP39" s="413"/>
      <c r="FQ39" s="239"/>
      <c r="FR39" s="239"/>
      <c r="FS39" s="413"/>
      <c r="FT39" s="64"/>
      <c r="FU39" s="64"/>
      <c r="FV39" s="413"/>
      <c r="FW39" s="64"/>
      <c r="FX39" s="64"/>
      <c r="FY39" s="413"/>
      <c r="FZ39" s="64"/>
      <c r="GA39" s="64"/>
      <c r="GB39" s="362"/>
      <c r="GC39" s="362"/>
      <c r="GD39" s="362"/>
      <c r="GE39" s="362"/>
      <c r="GF39" s="362"/>
      <c r="GG39" s="362"/>
      <c r="GH39" s="362"/>
      <c r="GI39" s="362"/>
      <c r="GJ39" s="362"/>
      <c r="GK39" s="362"/>
      <c r="GL39" s="362"/>
      <c r="GM39" s="362"/>
      <c r="GN39" s="362"/>
    </row>
    <row r="40" spans="1:196" s="17" customFormat="1" x14ac:dyDescent="0.25">
      <c r="A40" s="170" t="s">
        <v>106</v>
      </c>
      <c r="B40" s="18" t="s">
        <v>55</v>
      </c>
      <c r="C40" s="67">
        <f>SUM(C41:C43)</f>
        <v>4219781</v>
      </c>
      <c r="D40" s="66" t="s">
        <v>98</v>
      </c>
      <c r="E40" s="67">
        <f t="shared" ref="E40" si="29">SUM(E41:E43)</f>
        <v>4318389</v>
      </c>
      <c r="F40" s="66" t="s">
        <v>98</v>
      </c>
      <c r="G40" s="67">
        <f t="shared" ref="G40" si="30">SUM(G41:G43)</f>
        <v>4410328</v>
      </c>
      <c r="H40" s="263" t="s">
        <v>98</v>
      </c>
      <c r="I40" s="66"/>
      <c r="J40" s="67"/>
      <c r="K40" s="74"/>
      <c r="L40" s="424">
        <f>SUM(L41:L43)</f>
        <v>96.4</v>
      </c>
      <c r="M40" s="424" t="s">
        <v>98</v>
      </c>
      <c r="N40" s="250">
        <f t="shared" ref="N40" si="31">SUM(N41:N43)</f>
        <v>321.60000000000002</v>
      </c>
      <c r="O40" s="424" t="s">
        <v>98</v>
      </c>
      <c r="P40" s="250">
        <f t="shared" ref="P40" si="32">SUM(P41:P43)</f>
        <v>255.29999999999998</v>
      </c>
      <c r="Q40" s="469" t="s">
        <v>98</v>
      </c>
      <c r="R40" s="263">
        <f>SUM(R41:R43)</f>
        <v>23</v>
      </c>
      <c r="S40" s="263" t="s">
        <v>98</v>
      </c>
      <c r="T40" s="263">
        <f t="shared" ref="T40" si="33">SUM(T41:T43)</f>
        <v>75</v>
      </c>
      <c r="U40" s="263" t="s">
        <v>98</v>
      </c>
      <c r="V40" s="263">
        <f t="shared" ref="V40" si="34">SUM(V41:V43)</f>
        <v>81</v>
      </c>
      <c r="W40" s="263" t="s">
        <v>98</v>
      </c>
      <c r="X40" s="66">
        <f>SUM(X41:X43)</f>
        <v>27</v>
      </c>
      <c r="Y40" s="66" t="s">
        <v>98</v>
      </c>
      <c r="Z40" s="67">
        <f t="shared" ref="Z40" si="35">SUM(Z41:Z43)</f>
        <v>88</v>
      </c>
      <c r="AA40" s="66" t="s">
        <v>98</v>
      </c>
      <c r="AB40" s="67">
        <f t="shared" ref="AB40" si="36">SUM(AB41:AB43)</f>
        <v>91</v>
      </c>
      <c r="AC40" s="263" t="s">
        <v>98</v>
      </c>
      <c r="AD40" s="66">
        <f>SUM(AD41:AD43)</f>
        <v>23</v>
      </c>
      <c r="AE40" s="66" t="s">
        <v>98</v>
      </c>
      <c r="AF40" s="67">
        <f t="shared" ref="AF40" si="37">SUM(AF41:AF43)</f>
        <v>84</v>
      </c>
      <c r="AG40" s="66" t="s">
        <v>98</v>
      </c>
      <c r="AH40" s="67">
        <f t="shared" ref="AH40" si="38">SUM(AH41:AH43)</f>
        <v>86</v>
      </c>
      <c r="AI40" s="263" t="s">
        <v>98</v>
      </c>
      <c r="AJ40" s="66">
        <f>SUM(AJ41:AJ43)</f>
        <v>0</v>
      </c>
      <c r="AK40" s="66">
        <f t="shared" ref="AK40:AO40" si="39">SUM(AK41:AK43)</f>
        <v>0</v>
      </c>
      <c r="AL40" s="263">
        <f t="shared" si="39"/>
        <v>0</v>
      </c>
      <c r="AM40" s="66">
        <f t="shared" si="39"/>
        <v>0</v>
      </c>
      <c r="AN40" s="66">
        <f t="shared" si="39"/>
        <v>0</v>
      </c>
      <c r="AO40" s="74">
        <f t="shared" si="39"/>
        <v>0</v>
      </c>
      <c r="AP40" s="424"/>
      <c r="AQ40" s="424"/>
      <c r="AR40" s="424"/>
      <c r="AS40" s="424"/>
      <c r="AT40" s="250"/>
      <c r="AU40" s="426"/>
      <c r="AV40" s="163"/>
      <c r="AW40" s="163"/>
      <c r="AX40" s="163"/>
      <c r="AY40" s="163"/>
      <c r="AZ40" s="533"/>
      <c r="BA40" s="534"/>
      <c r="BB40" s="66">
        <f t="shared" ref="BB40" si="40">SUM(BB41:BB43)</f>
        <v>2750610</v>
      </c>
      <c r="BC40" s="67">
        <f t="shared" ref="BC40" si="41">SUM(BC41:BC43)</f>
        <v>0</v>
      </c>
      <c r="BD40" s="67">
        <f t="shared" ref="BD40" si="42">SUM(BD41:BD43)</f>
        <v>752</v>
      </c>
      <c r="BE40" s="74">
        <f t="shared" ref="BE40" si="43">SUM(BE41:BE43)</f>
        <v>1588</v>
      </c>
      <c r="BF40" s="66">
        <f t="shared" ref="BF40" si="44">SUM(BF41:BF43)</f>
        <v>4004633</v>
      </c>
      <c r="BG40" s="67">
        <f t="shared" ref="BG40" si="45">SUM(BG41:BG43)</f>
        <v>0</v>
      </c>
      <c r="BH40" s="67">
        <f t="shared" ref="BH40" si="46">SUM(BH41:BH43)</f>
        <v>24136</v>
      </c>
      <c r="BI40" s="74">
        <f t="shared" ref="BI40" si="47">SUM(BI41:BI43)</f>
        <v>35758</v>
      </c>
      <c r="BJ40" s="66">
        <f t="shared" ref="BJ40" si="48">SUM(BJ41:BJ43)</f>
        <v>3834529</v>
      </c>
      <c r="BK40" s="67">
        <f t="shared" ref="BK40" si="49">SUM(BK41:BK43)</f>
        <v>0</v>
      </c>
      <c r="BL40" s="67">
        <f t="shared" ref="BL40" si="50">SUM(BL41:BL43)</f>
        <v>25710</v>
      </c>
      <c r="BM40" s="74">
        <f t="shared" ref="BM40:BN40" si="51">SUM(BM41:BM43)</f>
        <v>35451</v>
      </c>
      <c r="BN40" s="66">
        <f t="shared" si="51"/>
        <v>4867100</v>
      </c>
      <c r="BO40" s="67">
        <f t="shared" ref="BO40" si="52">SUM(BO41:BO43)</f>
        <v>483922</v>
      </c>
      <c r="BP40" s="74">
        <f t="shared" ref="BP40" si="53">SUM(BP41:BP43)</f>
        <v>2240409</v>
      </c>
      <c r="BQ40" s="66">
        <f t="shared" ref="BQ40" si="54">SUM(BQ41:BQ43)</f>
        <v>11316396.800000001</v>
      </c>
      <c r="BR40" s="67">
        <f t="shared" ref="BR40" si="55">SUM(BR41:BR43)</f>
        <v>613325</v>
      </c>
      <c r="BS40" s="74">
        <f t="shared" ref="BS40" si="56">SUM(BS41:BS43)</f>
        <v>3057122.05</v>
      </c>
      <c r="BT40" s="66">
        <f t="shared" ref="BT40" si="57">SUM(BT41:BT43)</f>
        <v>10989049.35</v>
      </c>
      <c r="BU40" s="67">
        <f t="shared" ref="BU40" si="58">SUM(BU41:BU43)</f>
        <v>633583</v>
      </c>
      <c r="BV40" s="74">
        <f t="shared" ref="BV40" si="59">SUM(BV41:BV43)</f>
        <v>3148478.5</v>
      </c>
      <c r="BW40" s="66">
        <f t="shared" ref="BW40" si="60">SUM(BW41:BW43)</f>
        <v>1238</v>
      </c>
      <c r="BX40" s="67">
        <f t="shared" ref="BX40" si="61">SUM(BX41:BX43)</f>
        <v>1547</v>
      </c>
      <c r="BY40" s="74">
        <f t="shared" ref="BY40" si="62">SUM(BY41:BY43)</f>
        <v>1547</v>
      </c>
      <c r="BZ40" s="66">
        <f t="shared" ref="BZ40" si="63">SUM(BZ41:BZ43)</f>
        <v>2108614.04</v>
      </c>
      <c r="CA40" s="67">
        <f t="shared" ref="CA40" si="64">SUM(CA41:CA43)</f>
        <v>3632298.14</v>
      </c>
      <c r="CB40" s="74">
        <f t="shared" ref="CB40" si="65">SUM(CB41:CB43)</f>
        <v>3375238.83</v>
      </c>
      <c r="CC40" s="66"/>
      <c r="CD40" s="67"/>
      <c r="CE40" s="74"/>
      <c r="CF40" s="66">
        <f t="shared" ref="CF40:CK40" si="66">SUM(CF41:CF43)</f>
        <v>0</v>
      </c>
      <c r="CG40" s="67">
        <f t="shared" si="66"/>
        <v>0</v>
      </c>
      <c r="CH40" s="74">
        <f t="shared" si="66"/>
        <v>0</v>
      </c>
      <c r="CI40" s="66">
        <f t="shared" si="66"/>
        <v>0</v>
      </c>
      <c r="CJ40" s="67">
        <f t="shared" si="66"/>
        <v>0</v>
      </c>
      <c r="CK40" s="74">
        <f t="shared" si="66"/>
        <v>0</v>
      </c>
      <c r="CL40" s="66">
        <f t="shared" ref="CL40" si="67">SUM(CL41:CL43)</f>
        <v>0</v>
      </c>
      <c r="CM40" s="67">
        <f t="shared" ref="CM40" si="68">SUM(CM41:CM43)</f>
        <v>34.5</v>
      </c>
      <c r="CN40" s="74">
        <f t="shared" ref="CN40:CW40" si="69">SUM(CN41:CN43)</f>
        <v>114.2</v>
      </c>
      <c r="CO40" s="66"/>
      <c r="CP40" s="67"/>
      <c r="CQ40" s="74"/>
      <c r="CR40" s="66">
        <f t="shared" si="69"/>
        <v>68</v>
      </c>
      <c r="CS40" s="67">
        <f t="shared" si="69"/>
        <v>74</v>
      </c>
      <c r="CT40" s="74">
        <f t="shared" si="69"/>
        <v>102</v>
      </c>
      <c r="CU40" s="66">
        <f t="shared" si="69"/>
        <v>9</v>
      </c>
      <c r="CV40" s="67">
        <f t="shared" si="69"/>
        <v>9</v>
      </c>
      <c r="CW40" s="74">
        <f t="shared" si="69"/>
        <v>9</v>
      </c>
      <c r="CX40" s="363"/>
      <c r="CY40" s="66">
        <v>66</v>
      </c>
      <c r="CZ40" s="66">
        <v>0</v>
      </c>
      <c r="DA40" s="66">
        <v>57</v>
      </c>
      <c r="DB40" s="66">
        <v>0</v>
      </c>
      <c r="DC40" s="67">
        <v>57</v>
      </c>
      <c r="DD40" s="74">
        <v>0</v>
      </c>
      <c r="DE40" s="263">
        <v>23580791</v>
      </c>
      <c r="DF40" s="74">
        <v>28277149</v>
      </c>
      <c r="DG40" s="74">
        <v>30874863.009999998</v>
      </c>
      <c r="DH40" s="287"/>
      <c r="DI40" s="235"/>
      <c r="DJ40" s="235"/>
      <c r="DK40" s="235"/>
      <c r="DL40" s="235"/>
      <c r="DM40" s="387"/>
      <c r="DN40" s="685">
        <v>4</v>
      </c>
      <c r="DO40" s="686"/>
      <c r="DP40" s="297"/>
      <c r="DQ40" s="19"/>
      <c r="DR40" s="265">
        <v>45899311.939999998</v>
      </c>
      <c r="DS40" s="20">
        <v>34351011.670000002</v>
      </c>
      <c r="DT40" s="367">
        <v>93219331.530000001</v>
      </c>
      <c r="DU40" s="265">
        <v>47016797.710000008</v>
      </c>
      <c r="DV40" s="20">
        <v>35647400.499999993</v>
      </c>
      <c r="DW40" s="367">
        <v>46335176.169999994</v>
      </c>
      <c r="DX40" s="265">
        <v>176281</v>
      </c>
      <c r="DY40" s="20">
        <v>178511</v>
      </c>
      <c r="DZ40" s="367">
        <v>178606</v>
      </c>
      <c r="EA40" s="265">
        <v>116974</v>
      </c>
      <c r="EB40" s="20">
        <v>118925</v>
      </c>
      <c r="EC40" s="367">
        <v>118987</v>
      </c>
      <c r="ED40" s="265"/>
      <c r="EE40" s="20"/>
      <c r="EF40" s="367"/>
      <c r="EG40" s="495"/>
      <c r="EH40" s="496"/>
      <c r="EI40" s="497"/>
      <c r="EJ40" s="568"/>
      <c r="EK40" s="569"/>
      <c r="EL40" s="570"/>
      <c r="EM40" s="568"/>
      <c r="EN40" s="569"/>
      <c r="EO40" s="570"/>
      <c r="EP40" s="568"/>
      <c r="EQ40" s="569"/>
      <c r="ER40" s="570"/>
      <c r="ES40" s="600">
        <v>7.6861800000000008E-2</v>
      </c>
      <c r="ET40" s="601">
        <v>5.61754E-2</v>
      </c>
      <c r="EU40" s="602">
        <v>4.5997199999999995E-2</v>
      </c>
      <c r="EV40" s="265"/>
      <c r="EW40" s="20"/>
      <c r="EX40" s="367"/>
      <c r="EY40" s="495"/>
      <c r="EZ40" s="496"/>
      <c r="FA40" s="497"/>
      <c r="FB40" s="265"/>
      <c r="FC40" s="20"/>
      <c r="FD40" s="367"/>
      <c r="FE40" s="287"/>
      <c r="FF40" s="102"/>
      <c r="FG40" s="387"/>
      <c r="FH40" s="201"/>
      <c r="FI40" s="202"/>
      <c r="FJ40" s="203"/>
      <c r="FK40" s="201"/>
      <c r="FL40" s="202"/>
      <c r="FM40" s="203"/>
      <c r="FN40" s="315"/>
      <c r="FO40" s="240"/>
      <c r="FP40" s="414"/>
      <c r="FQ40" s="297"/>
      <c r="FR40" s="18"/>
      <c r="FS40" s="19"/>
      <c r="FT40" s="66"/>
      <c r="FU40" s="67"/>
      <c r="FV40" s="203"/>
      <c r="FW40" s="66"/>
      <c r="FX40" s="67"/>
      <c r="FY40" s="203"/>
      <c r="FZ40" s="66"/>
      <c r="GA40" s="67"/>
      <c r="GB40" s="74"/>
      <c r="GC40" s="74"/>
      <c r="GD40" s="263"/>
      <c r="GE40" s="263"/>
      <c r="GF40" s="263"/>
      <c r="GG40" s="263"/>
      <c r="GH40" s="263"/>
      <c r="GI40" s="263"/>
      <c r="GJ40" s="263"/>
      <c r="GK40" s="263"/>
      <c r="GL40" s="263"/>
      <c r="GM40" s="263"/>
      <c r="GN40" s="263"/>
    </row>
    <row r="41" spans="1:196" s="21" customFormat="1" x14ac:dyDescent="0.25">
      <c r="A41" s="171" t="s">
        <v>106</v>
      </c>
      <c r="B41" s="22" t="s">
        <v>32</v>
      </c>
      <c r="C41" s="76">
        <v>238779</v>
      </c>
      <c r="D41" s="75" t="s">
        <v>98</v>
      </c>
      <c r="E41" s="75">
        <v>280575</v>
      </c>
      <c r="F41" s="76" t="s">
        <v>98</v>
      </c>
      <c r="G41" s="75">
        <v>275331</v>
      </c>
      <c r="H41" s="77" t="s">
        <v>98</v>
      </c>
      <c r="I41" s="75" t="s">
        <v>103</v>
      </c>
      <c r="J41" s="76" t="s">
        <v>103</v>
      </c>
      <c r="K41" s="77" t="s">
        <v>103</v>
      </c>
      <c r="L41" s="433">
        <v>32.4</v>
      </c>
      <c r="M41" s="433" t="s">
        <v>98</v>
      </c>
      <c r="N41" s="253">
        <v>37</v>
      </c>
      <c r="O41" s="434" t="s">
        <v>98</v>
      </c>
      <c r="P41" s="434">
        <v>37</v>
      </c>
      <c r="Q41" s="435" t="s">
        <v>98</v>
      </c>
      <c r="R41" s="77">
        <v>6</v>
      </c>
      <c r="S41" s="77" t="s">
        <v>98</v>
      </c>
      <c r="T41" s="77">
        <v>6</v>
      </c>
      <c r="U41" s="77" t="s">
        <v>98</v>
      </c>
      <c r="V41" s="77">
        <v>6</v>
      </c>
      <c r="W41" s="77" t="s">
        <v>98</v>
      </c>
      <c r="X41" s="75">
        <v>4</v>
      </c>
      <c r="Y41" s="75" t="s">
        <v>98</v>
      </c>
      <c r="Z41" s="75">
        <v>4</v>
      </c>
      <c r="AA41" s="75" t="s">
        <v>98</v>
      </c>
      <c r="AB41" s="75">
        <v>4</v>
      </c>
      <c r="AC41" s="77" t="s">
        <v>98</v>
      </c>
      <c r="AD41" s="75">
        <v>6</v>
      </c>
      <c r="AE41" s="75" t="s">
        <v>98</v>
      </c>
      <c r="AF41" s="75">
        <v>6</v>
      </c>
      <c r="AG41" s="75" t="s">
        <v>98</v>
      </c>
      <c r="AH41" s="75">
        <v>5</v>
      </c>
      <c r="AI41" s="77" t="s">
        <v>98</v>
      </c>
      <c r="AJ41" s="75">
        <v>0</v>
      </c>
      <c r="AK41" s="75">
        <v>0</v>
      </c>
      <c r="AL41" s="334">
        <v>0</v>
      </c>
      <c r="AM41" s="75">
        <v>0</v>
      </c>
      <c r="AN41" s="75">
        <v>0</v>
      </c>
      <c r="AO41" s="334">
        <v>0</v>
      </c>
      <c r="AP41" s="433">
        <v>9</v>
      </c>
      <c r="AQ41" s="433" t="s">
        <v>98</v>
      </c>
      <c r="AR41" s="433">
        <v>16</v>
      </c>
      <c r="AS41" s="433" t="s">
        <v>98</v>
      </c>
      <c r="AT41" s="253">
        <v>17</v>
      </c>
      <c r="AU41" s="435" t="s">
        <v>98</v>
      </c>
      <c r="AV41" s="541">
        <v>2.5</v>
      </c>
      <c r="AW41" s="541" t="s">
        <v>98</v>
      </c>
      <c r="AX41" s="541">
        <v>3.5</v>
      </c>
      <c r="AY41" s="541" t="s">
        <v>98</v>
      </c>
      <c r="AZ41" s="541">
        <v>3.5</v>
      </c>
      <c r="BA41" s="543" t="s">
        <v>98</v>
      </c>
      <c r="BB41" s="75">
        <v>281400</v>
      </c>
      <c r="BC41" s="75" t="s">
        <v>98</v>
      </c>
      <c r="BD41" s="75">
        <v>752</v>
      </c>
      <c r="BE41" s="334">
        <v>1588</v>
      </c>
      <c r="BF41" s="75">
        <v>251940</v>
      </c>
      <c r="BG41" s="75" t="s">
        <v>98</v>
      </c>
      <c r="BH41" s="75">
        <v>728</v>
      </c>
      <c r="BI41" s="334">
        <v>1487</v>
      </c>
      <c r="BJ41" s="75">
        <v>173208</v>
      </c>
      <c r="BK41" s="75" t="s">
        <v>98</v>
      </c>
      <c r="BL41" s="76">
        <v>472</v>
      </c>
      <c r="BM41" s="77">
        <v>904</v>
      </c>
      <c r="BN41" s="75">
        <v>381200</v>
      </c>
      <c r="BO41" s="75" t="s">
        <v>98</v>
      </c>
      <c r="BP41" s="334">
        <v>102755</v>
      </c>
      <c r="BQ41" s="75">
        <v>395892.55</v>
      </c>
      <c r="BR41" s="75" t="s">
        <v>98</v>
      </c>
      <c r="BS41" s="334">
        <v>95410.05</v>
      </c>
      <c r="BT41" s="75">
        <v>274878.64</v>
      </c>
      <c r="BU41" s="76" t="s">
        <v>98</v>
      </c>
      <c r="BV41" s="77">
        <v>61530.5</v>
      </c>
      <c r="BW41" s="75">
        <v>0</v>
      </c>
      <c r="BX41" s="75">
        <v>0</v>
      </c>
      <c r="BY41" s="334">
        <v>0</v>
      </c>
      <c r="BZ41" s="75" t="s">
        <v>98</v>
      </c>
      <c r="CA41" s="75" t="s">
        <v>98</v>
      </c>
      <c r="CB41" s="334" t="s">
        <v>98</v>
      </c>
      <c r="CC41" s="75" t="s">
        <v>98</v>
      </c>
      <c r="CD41" s="75" t="s">
        <v>98</v>
      </c>
      <c r="CE41" s="334" t="s">
        <v>98</v>
      </c>
      <c r="CF41" s="75">
        <v>0</v>
      </c>
      <c r="CG41" s="75">
        <v>0</v>
      </c>
      <c r="CH41" s="334">
        <v>0</v>
      </c>
      <c r="CI41" s="75">
        <v>0</v>
      </c>
      <c r="CJ41" s="75">
        <v>0</v>
      </c>
      <c r="CK41" s="334">
        <v>0</v>
      </c>
      <c r="CL41" s="204" t="s">
        <v>103</v>
      </c>
      <c r="CM41" s="204" t="s">
        <v>103</v>
      </c>
      <c r="CN41" s="344" t="s">
        <v>103</v>
      </c>
      <c r="CO41" s="204">
        <v>0</v>
      </c>
      <c r="CP41" s="204">
        <v>3.7</v>
      </c>
      <c r="CQ41" s="344">
        <v>3.1</v>
      </c>
      <c r="CR41" s="75" t="s">
        <v>103</v>
      </c>
      <c r="CS41" s="75" t="s">
        <v>103</v>
      </c>
      <c r="CT41" s="334" t="s">
        <v>103</v>
      </c>
      <c r="CU41" s="75" t="s">
        <v>103</v>
      </c>
      <c r="CV41" s="75" t="s">
        <v>103</v>
      </c>
      <c r="CW41" s="334" t="s">
        <v>103</v>
      </c>
      <c r="CX41" s="355" t="s">
        <v>105</v>
      </c>
      <c r="CY41" s="75">
        <v>2</v>
      </c>
      <c r="CZ41" s="75" t="s">
        <v>98</v>
      </c>
      <c r="DA41" s="75">
        <v>5</v>
      </c>
      <c r="DB41" s="75" t="s">
        <v>98</v>
      </c>
      <c r="DC41" s="76">
        <v>2</v>
      </c>
      <c r="DD41" s="334" t="s">
        <v>98</v>
      </c>
      <c r="DE41" s="284">
        <v>510900</v>
      </c>
      <c r="DF41" s="101">
        <v>750000</v>
      </c>
      <c r="DG41" s="382">
        <v>959916.01</v>
      </c>
      <c r="DH41" s="290">
        <v>2</v>
      </c>
      <c r="DI41" s="233">
        <v>70</v>
      </c>
      <c r="DJ41" s="233">
        <v>2.4</v>
      </c>
      <c r="DK41" s="233">
        <v>68</v>
      </c>
      <c r="DL41" s="233">
        <v>2.4</v>
      </c>
      <c r="DM41" s="390">
        <v>68</v>
      </c>
      <c r="DN41" s="683">
        <v>0</v>
      </c>
      <c r="DO41" s="684"/>
      <c r="DP41" s="295">
        <v>20060</v>
      </c>
      <c r="DQ41" s="23">
        <v>20263</v>
      </c>
      <c r="DR41" s="274">
        <v>3671619.35</v>
      </c>
      <c r="DS41" s="24">
        <v>3193130.96</v>
      </c>
      <c r="DT41" s="371">
        <v>9639356.1099999994</v>
      </c>
      <c r="DU41" s="298"/>
      <c r="DV41" s="51"/>
      <c r="DW41" s="396"/>
      <c r="DX41" s="274">
        <v>24303</v>
      </c>
      <c r="DY41" s="24">
        <v>24368</v>
      </c>
      <c r="DZ41" s="371">
        <v>24368</v>
      </c>
      <c r="EA41" s="298"/>
      <c r="EB41" s="51"/>
      <c r="EC41" s="396"/>
      <c r="ED41" s="274">
        <v>48261</v>
      </c>
      <c r="EE41" s="24">
        <v>48254</v>
      </c>
      <c r="EF41" s="371">
        <v>48041</v>
      </c>
      <c r="EG41" s="513">
        <v>0.64930255524009384</v>
      </c>
      <c r="EH41" s="514">
        <v>0.62171700590938939</v>
      </c>
      <c r="EI41" s="515">
        <v>0.61416611950098488</v>
      </c>
      <c r="EJ41" s="586">
        <v>0.14190897597977245</v>
      </c>
      <c r="EK41" s="587">
        <v>0.15407039516303175</v>
      </c>
      <c r="EL41" s="588" t="s">
        <v>103</v>
      </c>
      <c r="EM41" s="586">
        <v>0.35566793088916981</v>
      </c>
      <c r="EN41" s="587">
        <v>0.38566184409414811</v>
      </c>
      <c r="EO41" s="588" t="s">
        <v>103</v>
      </c>
      <c r="EP41" s="586">
        <v>0.50242309313105771</v>
      </c>
      <c r="EQ41" s="587">
        <v>0.46026776074282011</v>
      </c>
      <c r="ER41" s="588" t="s">
        <v>103</v>
      </c>
      <c r="ES41" s="618">
        <v>0.13276300000000002</v>
      </c>
      <c r="ET41" s="619">
        <v>9.8085799999999987E-2</v>
      </c>
      <c r="EU41" s="620">
        <v>8.0716300000000005E-2</v>
      </c>
      <c r="EV41" s="277">
        <v>944.53944999999999</v>
      </c>
      <c r="EW41" s="35">
        <v>947.06568000000004</v>
      </c>
      <c r="EX41" s="374">
        <v>947.06568000000004</v>
      </c>
      <c r="EY41" s="527">
        <v>0.39888151949668377</v>
      </c>
      <c r="EZ41" s="528">
        <v>0.39983391385037453</v>
      </c>
      <c r="FA41" s="529">
        <v>0.39983131323653448</v>
      </c>
      <c r="FB41" s="276">
        <v>383.64310727088127</v>
      </c>
      <c r="FC41" s="95">
        <v>518.63057984830277</v>
      </c>
      <c r="FD41" s="373">
        <v>536.64578172810729</v>
      </c>
      <c r="FE41" s="290" t="s">
        <v>103</v>
      </c>
      <c r="FF41" s="105" t="s">
        <v>103</v>
      </c>
      <c r="FG41" s="390" t="s">
        <v>103</v>
      </c>
      <c r="FH41" s="204">
        <v>4.8607867341480473</v>
      </c>
      <c r="FI41" s="205">
        <v>4.5189592908732763</v>
      </c>
      <c r="FJ41" s="206" t="s">
        <v>103</v>
      </c>
      <c r="FK41" s="204">
        <v>400</v>
      </c>
      <c r="FL41" s="205">
        <v>108</v>
      </c>
      <c r="FM41" s="206">
        <v>78</v>
      </c>
      <c r="FN41" s="318">
        <v>2595.81</v>
      </c>
      <c r="FO41" s="243">
        <v>3607.49</v>
      </c>
      <c r="FP41" s="417">
        <v>3756.7</v>
      </c>
      <c r="FQ41" s="295">
        <v>4</v>
      </c>
      <c r="FR41" s="22">
        <v>1</v>
      </c>
      <c r="FS41" s="23">
        <v>0</v>
      </c>
      <c r="FT41" s="75">
        <v>10107</v>
      </c>
      <c r="FU41" s="76">
        <v>16912</v>
      </c>
      <c r="FV41" s="206" t="s">
        <v>103</v>
      </c>
      <c r="FW41" s="75">
        <v>277820</v>
      </c>
      <c r="FX41" s="76">
        <v>129883</v>
      </c>
      <c r="FY41" s="206" t="s">
        <v>103</v>
      </c>
      <c r="FZ41" s="75">
        <v>1552.96</v>
      </c>
      <c r="GA41" s="76">
        <v>1577.27466</v>
      </c>
      <c r="GB41" s="77">
        <v>1615.9297300000001</v>
      </c>
      <c r="GC41" s="77">
        <v>8039376.5649101697</v>
      </c>
      <c r="GD41" s="334">
        <v>4319979.9168253997</v>
      </c>
      <c r="GE41" s="334">
        <v>0</v>
      </c>
      <c r="GF41" s="334">
        <v>0</v>
      </c>
      <c r="GG41" s="334">
        <v>0</v>
      </c>
      <c r="GH41" s="334">
        <v>0</v>
      </c>
      <c r="GI41" s="334">
        <v>0</v>
      </c>
      <c r="GJ41" s="334">
        <v>0</v>
      </c>
      <c r="GK41" s="334">
        <v>0</v>
      </c>
      <c r="GL41" s="334">
        <v>0</v>
      </c>
      <c r="GM41" s="334">
        <v>0</v>
      </c>
      <c r="GN41" s="334">
        <v>0</v>
      </c>
    </row>
    <row r="42" spans="1:196" s="21" customFormat="1" x14ac:dyDescent="0.25">
      <c r="A42" s="171" t="s">
        <v>106</v>
      </c>
      <c r="B42" s="22" t="s">
        <v>35</v>
      </c>
      <c r="C42" s="76">
        <v>1103002</v>
      </c>
      <c r="D42" s="76" t="s">
        <v>98</v>
      </c>
      <c r="E42" s="75">
        <v>1108814</v>
      </c>
      <c r="F42" s="75" t="s">
        <v>98</v>
      </c>
      <c r="G42" s="75">
        <v>1102997</v>
      </c>
      <c r="H42" s="77" t="s">
        <v>98</v>
      </c>
      <c r="I42" s="75">
        <v>2806604</v>
      </c>
      <c r="J42" s="76">
        <v>2510793</v>
      </c>
      <c r="K42" s="77">
        <v>2638893</v>
      </c>
      <c r="L42" s="433">
        <v>64</v>
      </c>
      <c r="M42" s="433" t="s">
        <v>98</v>
      </c>
      <c r="N42" s="253">
        <v>80.5</v>
      </c>
      <c r="O42" s="434" t="s">
        <v>98</v>
      </c>
      <c r="P42" s="434">
        <v>114.2</v>
      </c>
      <c r="Q42" s="435" t="s">
        <v>98</v>
      </c>
      <c r="R42" s="77">
        <v>17</v>
      </c>
      <c r="S42" s="77" t="s">
        <v>98</v>
      </c>
      <c r="T42" s="77">
        <v>16</v>
      </c>
      <c r="U42" s="77" t="s">
        <v>98</v>
      </c>
      <c r="V42" s="77">
        <v>18</v>
      </c>
      <c r="W42" s="77" t="s">
        <v>98</v>
      </c>
      <c r="X42" s="75">
        <v>23</v>
      </c>
      <c r="Y42" s="75" t="s">
        <v>98</v>
      </c>
      <c r="Z42" s="75">
        <v>24</v>
      </c>
      <c r="AA42" s="75" t="s">
        <v>98</v>
      </c>
      <c r="AB42" s="75">
        <v>27</v>
      </c>
      <c r="AC42" s="77" t="s">
        <v>98</v>
      </c>
      <c r="AD42" s="75">
        <v>17</v>
      </c>
      <c r="AE42" s="75" t="s">
        <v>98</v>
      </c>
      <c r="AF42" s="75">
        <v>18</v>
      </c>
      <c r="AG42" s="75" t="s">
        <v>98</v>
      </c>
      <c r="AH42" s="75">
        <v>21</v>
      </c>
      <c r="AI42" s="77" t="s">
        <v>98</v>
      </c>
      <c r="AJ42" s="75">
        <v>0</v>
      </c>
      <c r="AK42" s="75">
        <v>0</v>
      </c>
      <c r="AL42" s="334">
        <v>0</v>
      </c>
      <c r="AM42" s="75">
        <v>0</v>
      </c>
      <c r="AN42" s="75">
        <v>0</v>
      </c>
      <c r="AO42" s="77">
        <v>0</v>
      </c>
      <c r="AP42" s="433">
        <v>11.58</v>
      </c>
      <c r="AQ42" s="433" t="s">
        <v>98</v>
      </c>
      <c r="AR42" s="433">
        <v>10.42</v>
      </c>
      <c r="AS42" s="433" t="s">
        <v>98</v>
      </c>
      <c r="AT42" s="253">
        <v>6.44</v>
      </c>
      <c r="AU42" s="435" t="s">
        <v>98</v>
      </c>
      <c r="AV42" s="541">
        <v>6.19</v>
      </c>
      <c r="AW42" s="541" t="s">
        <v>98</v>
      </c>
      <c r="AX42" s="541">
        <v>8.42</v>
      </c>
      <c r="AY42" s="541" t="s">
        <v>98</v>
      </c>
      <c r="AZ42" s="542">
        <v>9.6199999999999992</v>
      </c>
      <c r="BA42" s="543" t="s">
        <v>98</v>
      </c>
      <c r="BB42" s="75">
        <v>2469210</v>
      </c>
      <c r="BC42" s="75">
        <v>0</v>
      </c>
      <c r="BD42" s="75">
        <v>0</v>
      </c>
      <c r="BE42" s="334">
        <v>0</v>
      </c>
      <c r="BF42" s="75">
        <v>1604062</v>
      </c>
      <c r="BG42" s="75">
        <v>0</v>
      </c>
      <c r="BH42" s="75">
        <v>0</v>
      </c>
      <c r="BI42" s="334">
        <v>0</v>
      </c>
      <c r="BJ42" s="75">
        <v>1621574</v>
      </c>
      <c r="BK42" s="75">
        <v>0</v>
      </c>
      <c r="BL42" s="76">
        <v>0</v>
      </c>
      <c r="BM42" s="77">
        <v>0</v>
      </c>
      <c r="BN42" s="75">
        <v>3578053</v>
      </c>
      <c r="BO42" s="75">
        <v>0</v>
      </c>
      <c r="BP42" s="334">
        <v>0</v>
      </c>
      <c r="BQ42" s="75">
        <v>3424714.25</v>
      </c>
      <c r="BR42" s="75">
        <v>0</v>
      </c>
      <c r="BS42" s="334">
        <v>0</v>
      </c>
      <c r="BT42" s="75">
        <v>3355673.71</v>
      </c>
      <c r="BU42" s="76">
        <v>0</v>
      </c>
      <c r="BV42" s="77">
        <v>0</v>
      </c>
      <c r="BW42" s="75">
        <v>743</v>
      </c>
      <c r="BX42" s="76">
        <v>783</v>
      </c>
      <c r="BY42" s="77">
        <v>783</v>
      </c>
      <c r="BZ42" s="75">
        <v>1244850.54</v>
      </c>
      <c r="CA42" s="76">
        <v>2530088.2400000002</v>
      </c>
      <c r="CB42" s="77">
        <v>2217431.62</v>
      </c>
      <c r="CC42" s="75">
        <v>200</v>
      </c>
      <c r="CD42" s="76">
        <v>200</v>
      </c>
      <c r="CE42" s="77">
        <v>200</v>
      </c>
      <c r="CF42" s="75">
        <v>0</v>
      </c>
      <c r="CG42" s="75">
        <v>0</v>
      </c>
      <c r="CH42" s="334">
        <v>0</v>
      </c>
      <c r="CI42" s="75">
        <v>0</v>
      </c>
      <c r="CJ42" s="75">
        <v>0</v>
      </c>
      <c r="CK42" s="334">
        <v>0</v>
      </c>
      <c r="CL42" s="204" t="s">
        <v>103</v>
      </c>
      <c r="CM42" s="205">
        <v>34.5</v>
      </c>
      <c r="CN42" s="206">
        <v>36.200000000000003</v>
      </c>
      <c r="CO42" s="204">
        <v>17</v>
      </c>
      <c r="CP42" s="205">
        <v>38.799999999999997</v>
      </c>
      <c r="CQ42" s="206">
        <v>39.5</v>
      </c>
      <c r="CR42" s="125">
        <v>68</v>
      </c>
      <c r="CS42" s="126">
        <v>74</v>
      </c>
      <c r="CT42" s="127">
        <v>102</v>
      </c>
      <c r="CU42" s="125">
        <v>9</v>
      </c>
      <c r="CV42" s="126">
        <v>9</v>
      </c>
      <c r="CW42" s="127">
        <v>9</v>
      </c>
      <c r="CX42" s="355" t="s">
        <v>112</v>
      </c>
      <c r="CY42" s="75">
        <v>25</v>
      </c>
      <c r="CZ42" s="75" t="s">
        <v>98</v>
      </c>
      <c r="DA42" s="75">
        <v>24</v>
      </c>
      <c r="DB42" s="75" t="s">
        <v>98</v>
      </c>
      <c r="DC42" s="76">
        <v>23</v>
      </c>
      <c r="DD42" s="334" t="s">
        <v>98</v>
      </c>
      <c r="DE42" s="275">
        <v>2861500</v>
      </c>
      <c r="DF42" s="94">
        <v>4790000</v>
      </c>
      <c r="DG42" s="372">
        <v>5759000</v>
      </c>
      <c r="DH42" s="290">
        <v>2</v>
      </c>
      <c r="DI42" s="233" t="s">
        <v>101</v>
      </c>
      <c r="DJ42" s="233">
        <v>2.8</v>
      </c>
      <c r="DK42" s="233" t="s">
        <v>101</v>
      </c>
      <c r="DL42" s="233">
        <v>2.8</v>
      </c>
      <c r="DM42" s="390" t="s">
        <v>101</v>
      </c>
      <c r="DN42" s="683">
        <v>0</v>
      </c>
      <c r="DO42" s="684"/>
      <c r="DP42" s="295">
        <v>36067</v>
      </c>
      <c r="DQ42" s="23">
        <v>47928</v>
      </c>
      <c r="DR42" s="274">
        <v>9474048.5600000005</v>
      </c>
      <c r="DS42" s="24">
        <v>11841847.75</v>
      </c>
      <c r="DT42" s="371">
        <v>17782812.130000003</v>
      </c>
      <c r="DU42" s="298"/>
      <c r="DV42" s="51"/>
      <c r="DW42" s="396"/>
      <c r="DX42" s="274">
        <v>44991</v>
      </c>
      <c r="DY42" s="24">
        <v>46463</v>
      </c>
      <c r="DZ42" s="371">
        <v>46568</v>
      </c>
      <c r="EA42" s="298"/>
      <c r="EB42" s="51"/>
      <c r="EC42" s="396"/>
      <c r="ED42" s="274">
        <v>77095</v>
      </c>
      <c r="EE42" s="24">
        <v>79450</v>
      </c>
      <c r="EF42" s="371">
        <v>79596</v>
      </c>
      <c r="EG42" s="513">
        <v>0.65266386610655469</v>
      </c>
      <c r="EH42" s="514">
        <v>0.60600908249574925</v>
      </c>
      <c r="EI42" s="515">
        <v>0.59654698505411441</v>
      </c>
      <c r="EJ42" s="586">
        <v>0.11661351116265584</v>
      </c>
      <c r="EK42" s="587">
        <v>0.10320987654320987</v>
      </c>
      <c r="EL42" s="588" t="s">
        <v>103</v>
      </c>
      <c r="EM42" s="586">
        <v>0.25937953029863731</v>
      </c>
      <c r="EN42" s="587">
        <v>0.21503429355281206</v>
      </c>
      <c r="EO42" s="588" t="s">
        <v>103</v>
      </c>
      <c r="EP42" s="586">
        <v>0.62400695853870691</v>
      </c>
      <c r="EQ42" s="587">
        <v>0.68175582990397809</v>
      </c>
      <c r="ER42" s="588" t="s">
        <v>103</v>
      </c>
      <c r="ES42" s="618">
        <v>5.8949700000000001E-2</v>
      </c>
      <c r="ET42" s="619">
        <v>4.1730299999999998E-2</v>
      </c>
      <c r="EU42" s="620">
        <v>2.6313900000000001E-2</v>
      </c>
      <c r="EV42" s="277">
        <v>1752.66848</v>
      </c>
      <c r="EW42" s="35">
        <v>1810.01169</v>
      </c>
      <c r="EX42" s="374">
        <v>1814.1020599999999</v>
      </c>
      <c r="EY42" s="527">
        <v>0.39888151949668377</v>
      </c>
      <c r="EZ42" s="528">
        <v>0.39983391385037453</v>
      </c>
      <c r="FA42" s="529">
        <v>0.39983131323653448</v>
      </c>
      <c r="FB42" s="276">
        <v>398.11920357999867</v>
      </c>
      <c r="FC42" s="95">
        <v>528.70988042794204</v>
      </c>
      <c r="FD42" s="373">
        <v>548.36926478717521</v>
      </c>
      <c r="FE42" s="562">
        <v>7</v>
      </c>
      <c r="FF42" s="105">
        <v>16</v>
      </c>
      <c r="FG42" s="390">
        <v>22</v>
      </c>
      <c r="FH42" s="204">
        <v>13.838967793558712</v>
      </c>
      <c r="FI42" s="205">
        <v>15.419322902094139</v>
      </c>
      <c r="FJ42" s="206" t="s">
        <v>103</v>
      </c>
      <c r="FK42" s="204">
        <v>79</v>
      </c>
      <c r="FL42" s="205">
        <v>33</v>
      </c>
      <c r="FM42" s="206">
        <v>5</v>
      </c>
      <c r="FN42" s="318">
        <v>2743.18</v>
      </c>
      <c r="FO42" s="243">
        <v>3504.44</v>
      </c>
      <c r="FP42" s="417">
        <v>3751.26</v>
      </c>
      <c r="FQ42" s="295">
        <v>2</v>
      </c>
      <c r="FR42" s="22">
        <v>1</v>
      </c>
      <c r="FS42" s="23">
        <v>1</v>
      </c>
      <c r="FT42" s="75">
        <v>7325</v>
      </c>
      <c r="FU42" s="76">
        <v>9948</v>
      </c>
      <c r="FV42" s="206" t="s">
        <v>103</v>
      </c>
      <c r="FW42" s="75">
        <v>343161</v>
      </c>
      <c r="FX42" s="76">
        <v>149086</v>
      </c>
      <c r="FY42" s="206" t="s">
        <v>103</v>
      </c>
      <c r="FZ42" s="75">
        <v>2686.63823</v>
      </c>
      <c r="GA42" s="76">
        <v>2581.9023299999999</v>
      </c>
      <c r="GB42" s="77">
        <v>2631.9885300000001</v>
      </c>
      <c r="GC42" s="77">
        <v>8969778.2957142908</v>
      </c>
      <c r="GD42" s="334">
        <v>19080886.0481859</v>
      </c>
      <c r="GE42" s="334">
        <v>2738378</v>
      </c>
      <c r="GF42" s="334">
        <v>0</v>
      </c>
      <c r="GG42" s="334">
        <v>0</v>
      </c>
      <c r="GH42" s="334">
        <v>0</v>
      </c>
      <c r="GI42" s="334">
        <v>0</v>
      </c>
      <c r="GJ42" s="334">
        <v>0</v>
      </c>
      <c r="GK42" s="334">
        <v>0</v>
      </c>
      <c r="GL42" s="334">
        <v>0</v>
      </c>
      <c r="GM42" s="334">
        <v>6</v>
      </c>
      <c r="GN42" s="334">
        <v>0</v>
      </c>
    </row>
    <row r="43" spans="1:196" s="21" customFormat="1" x14ac:dyDescent="0.25">
      <c r="A43" s="171" t="s">
        <v>106</v>
      </c>
      <c r="B43" s="22" t="s">
        <v>36</v>
      </c>
      <c r="C43" s="76">
        <v>2878000</v>
      </c>
      <c r="D43" s="75" t="s">
        <v>98</v>
      </c>
      <c r="E43" s="75">
        <v>2929000</v>
      </c>
      <c r="F43" s="76" t="s">
        <v>98</v>
      </c>
      <c r="G43" s="75">
        <v>3032000</v>
      </c>
      <c r="H43" s="77" t="s">
        <v>98</v>
      </c>
      <c r="I43" s="75">
        <v>18658439</v>
      </c>
      <c r="J43" s="76">
        <v>19101421</v>
      </c>
      <c r="K43" s="77">
        <v>19332657</v>
      </c>
      <c r="L43" s="433" t="s">
        <v>103</v>
      </c>
      <c r="M43" s="434" t="s">
        <v>98</v>
      </c>
      <c r="N43" s="470">
        <v>204.1</v>
      </c>
      <c r="O43" s="434" t="s">
        <v>98</v>
      </c>
      <c r="P43" s="434">
        <v>104.1</v>
      </c>
      <c r="Q43" s="435" t="s">
        <v>98</v>
      </c>
      <c r="R43" s="77" t="s">
        <v>103</v>
      </c>
      <c r="S43" s="77" t="s">
        <v>98</v>
      </c>
      <c r="T43" s="77">
        <v>53</v>
      </c>
      <c r="U43" s="77" t="s">
        <v>98</v>
      </c>
      <c r="V43" s="77">
        <v>57</v>
      </c>
      <c r="W43" s="77" t="s">
        <v>98</v>
      </c>
      <c r="X43" s="75" t="s">
        <v>103</v>
      </c>
      <c r="Y43" s="75" t="s">
        <v>98</v>
      </c>
      <c r="Z43" s="75">
        <v>60</v>
      </c>
      <c r="AA43" s="75" t="s">
        <v>98</v>
      </c>
      <c r="AB43" s="75">
        <v>60</v>
      </c>
      <c r="AC43" s="77" t="s">
        <v>98</v>
      </c>
      <c r="AD43" s="75" t="s">
        <v>103</v>
      </c>
      <c r="AE43" s="75" t="s">
        <v>98</v>
      </c>
      <c r="AF43" s="75">
        <v>60</v>
      </c>
      <c r="AG43" s="75" t="s">
        <v>98</v>
      </c>
      <c r="AH43" s="75">
        <v>60</v>
      </c>
      <c r="AI43" s="77" t="s">
        <v>98</v>
      </c>
      <c r="AJ43" s="75">
        <v>0</v>
      </c>
      <c r="AK43" s="75">
        <v>0</v>
      </c>
      <c r="AL43" s="334">
        <v>0</v>
      </c>
      <c r="AM43" s="75">
        <v>0</v>
      </c>
      <c r="AN43" s="75">
        <v>0</v>
      </c>
      <c r="AO43" s="334">
        <v>0</v>
      </c>
      <c r="AP43" s="433" t="s">
        <v>103</v>
      </c>
      <c r="AQ43" s="433" t="s">
        <v>98</v>
      </c>
      <c r="AR43" s="433">
        <v>12.28</v>
      </c>
      <c r="AS43" s="433" t="s">
        <v>98</v>
      </c>
      <c r="AT43" s="253">
        <v>12.28</v>
      </c>
      <c r="AU43" s="435" t="s">
        <v>98</v>
      </c>
      <c r="AV43" s="541" t="s">
        <v>103</v>
      </c>
      <c r="AW43" s="541" t="s">
        <v>98</v>
      </c>
      <c r="AX43" s="541">
        <v>7.85</v>
      </c>
      <c r="AY43" s="541" t="s">
        <v>98</v>
      </c>
      <c r="AZ43" s="542">
        <v>8.1</v>
      </c>
      <c r="BA43" s="543" t="s">
        <v>98</v>
      </c>
      <c r="BB43" s="75" t="s">
        <v>103</v>
      </c>
      <c r="BC43" s="75" t="s">
        <v>103</v>
      </c>
      <c r="BD43" s="75" t="s">
        <v>103</v>
      </c>
      <c r="BE43" s="334" t="s">
        <v>103</v>
      </c>
      <c r="BF43" s="75">
        <v>2148631</v>
      </c>
      <c r="BG43" s="75" t="s">
        <v>103</v>
      </c>
      <c r="BH43" s="75">
        <v>23408</v>
      </c>
      <c r="BI43" s="334">
        <v>34271</v>
      </c>
      <c r="BJ43" s="75">
        <v>2039747</v>
      </c>
      <c r="BK43" s="75" t="s">
        <v>103</v>
      </c>
      <c r="BL43" s="76">
        <v>25238</v>
      </c>
      <c r="BM43" s="77">
        <v>34547</v>
      </c>
      <c r="BN43" s="75">
        <v>907847</v>
      </c>
      <c r="BO43" s="75">
        <v>483922</v>
      </c>
      <c r="BP43" s="334">
        <v>2137654</v>
      </c>
      <c r="BQ43" s="75">
        <v>7495790</v>
      </c>
      <c r="BR43" s="75">
        <v>613325</v>
      </c>
      <c r="BS43" s="334">
        <v>2961712</v>
      </c>
      <c r="BT43" s="75">
        <v>7358497</v>
      </c>
      <c r="BU43" s="76">
        <v>633583</v>
      </c>
      <c r="BV43" s="77">
        <v>3086948</v>
      </c>
      <c r="BW43" s="75">
        <v>495</v>
      </c>
      <c r="BX43" s="76">
        <v>764</v>
      </c>
      <c r="BY43" s="77">
        <v>764</v>
      </c>
      <c r="BZ43" s="75">
        <v>863763.5</v>
      </c>
      <c r="CA43" s="76">
        <v>1102209.8999999999</v>
      </c>
      <c r="CB43" s="77">
        <v>1157807.21</v>
      </c>
      <c r="CC43" s="75" t="s">
        <v>103</v>
      </c>
      <c r="CD43" s="76">
        <v>140</v>
      </c>
      <c r="CE43" s="77">
        <v>140</v>
      </c>
      <c r="CF43" s="75">
        <v>0</v>
      </c>
      <c r="CG43" s="75">
        <v>0</v>
      </c>
      <c r="CH43" s="334">
        <v>0</v>
      </c>
      <c r="CI43" s="75">
        <v>0</v>
      </c>
      <c r="CJ43" s="75">
        <v>0</v>
      </c>
      <c r="CK43" s="334">
        <v>0</v>
      </c>
      <c r="CL43" s="204" t="s">
        <v>103</v>
      </c>
      <c r="CM43" s="205" t="s">
        <v>103</v>
      </c>
      <c r="CN43" s="206">
        <v>78</v>
      </c>
      <c r="CO43" s="204">
        <v>32.700000000000003</v>
      </c>
      <c r="CP43" s="205">
        <v>64.3</v>
      </c>
      <c r="CQ43" s="206">
        <v>71.5</v>
      </c>
      <c r="CR43" s="75" t="s">
        <v>103</v>
      </c>
      <c r="CS43" s="75" t="s">
        <v>103</v>
      </c>
      <c r="CT43" s="334" t="s">
        <v>103</v>
      </c>
      <c r="CU43" s="75" t="s">
        <v>103</v>
      </c>
      <c r="CV43" s="75" t="s">
        <v>103</v>
      </c>
      <c r="CW43" s="334" t="s">
        <v>103</v>
      </c>
      <c r="CX43" s="355" t="s">
        <v>105</v>
      </c>
      <c r="CY43" s="75">
        <v>39</v>
      </c>
      <c r="CZ43" s="75" t="s">
        <v>98</v>
      </c>
      <c r="DA43" s="75">
        <v>28</v>
      </c>
      <c r="DB43" s="75" t="s">
        <v>98</v>
      </c>
      <c r="DC43" s="76">
        <v>32</v>
      </c>
      <c r="DD43" s="334" t="s">
        <v>98</v>
      </c>
      <c r="DE43" s="274">
        <v>20208391</v>
      </c>
      <c r="DF43" s="24">
        <v>22737149</v>
      </c>
      <c r="DG43" s="371">
        <v>24155947</v>
      </c>
      <c r="DH43" s="290">
        <v>2.2000000000000002</v>
      </c>
      <c r="DI43" s="105">
        <v>78</v>
      </c>
      <c r="DJ43" s="105">
        <v>2.9</v>
      </c>
      <c r="DK43" s="105">
        <v>86</v>
      </c>
      <c r="DL43" s="105">
        <v>2.9</v>
      </c>
      <c r="DM43" s="390">
        <v>86</v>
      </c>
      <c r="DN43" s="295">
        <v>3</v>
      </c>
      <c r="DO43" s="23">
        <v>1</v>
      </c>
      <c r="DP43" s="295">
        <v>59479</v>
      </c>
      <c r="DQ43" s="23">
        <v>63549</v>
      </c>
      <c r="DR43" s="274">
        <v>32753644.030000001</v>
      </c>
      <c r="DS43" s="24">
        <v>19316032.960000001</v>
      </c>
      <c r="DT43" s="371">
        <v>65797163.289999999</v>
      </c>
      <c r="DU43" s="298"/>
      <c r="DV43" s="51"/>
      <c r="DW43" s="396"/>
      <c r="DX43" s="274">
        <v>106987</v>
      </c>
      <c r="DY43" s="24">
        <v>107680</v>
      </c>
      <c r="DZ43" s="371">
        <v>107670</v>
      </c>
      <c r="EA43" s="298"/>
      <c r="EB43" s="51"/>
      <c r="EC43" s="396"/>
      <c r="ED43" s="274" t="s">
        <v>115</v>
      </c>
      <c r="EE43" s="24" t="s">
        <v>115</v>
      </c>
      <c r="EF43" s="371" t="s">
        <v>115</v>
      </c>
      <c r="EG43" s="504">
        <v>0.66207109274958642</v>
      </c>
      <c r="EH43" s="505">
        <v>0.59917347696879641</v>
      </c>
      <c r="EI43" s="506">
        <v>0.58903129934057774</v>
      </c>
      <c r="EJ43" s="577">
        <v>5.6509730467633893E-3</v>
      </c>
      <c r="EK43" s="578">
        <v>7.5280112044817929E-3</v>
      </c>
      <c r="EL43" s="579" t="s">
        <v>103</v>
      </c>
      <c r="EM43" s="577">
        <v>0.28591383853455665</v>
      </c>
      <c r="EN43" s="578">
        <v>0.31938608776844069</v>
      </c>
      <c r="EO43" s="579" t="s">
        <v>103</v>
      </c>
      <c r="EP43" s="577">
        <v>0.70843518841867992</v>
      </c>
      <c r="EQ43" s="578">
        <v>0.67308590102707755</v>
      </c>
      <c r="ER43" s="579" t="s">
        <v>103</v>
      </c>
      <c r="ES43" s="609">
        <v>7.0870900000000001E-2</v>
      </c>
      <c r="ET43" s="610">
        <v>5.2604699999999997E-2</v>
      </c>
      <c r="EU43" s="611">
        <v>4.2288800000000001E-2</v>
      </c>
      <c r="EV43" s="274">
        <v>1284.2035800000001</v>
      </c>
      <c r="EW43" s="24">
        <v>1094.9766099999999</v>
      </c>
      <c r="EX43" s="371">
        <v>1094.87492</v>
      </c>
      <c r="EY43" s="530">
        <v>0.39888151949668377</v>
      </c>
      <c r="EZ43" s="531">
        <v>0.39983391385037453</v>
      </c>
      <c r="FA43" s="532">
        <v>0.39983131323653448</v>
      </c>
      <c r="FB43" s="274">
        <v>370.67120304336044</v>
      </c>
      <c r="FC43" s="24">
        <v>479.10475482912335</v>
      </c>
      <c r="FD43" s="371">
        <v>497.6595151852884</v>
      </c>
      <c r="FE43" s="290">
        <v>7</v>
      </c>
      <c r="FF43" s="105">
        <v>16</v>
      </c>
      <c r="FG43" s="390">
        <v>22</v>
      </c>
      <c r="FH43" s="204">
        <v>10.265307934608877</v>
      </c>
      <c r="FI43" s="205">
        <v>8.8458859583952449</v>
      </c>
      <c r="FJ43" s="206" t="s">
        <v>103</v>
      </c>
      <c r="FK43" s="204">
        <v>104</v>
      </c>
      <c r="FL43" s="205">
        <v>133</v>
      </c>
      <c r="FM43" s="206">
        <v>167</v>
      </c>
      <c r="FN43" s="318">
        <v>2931.88</v>
      </c>
      <c r="FO43" s="243">
        <v>3820.63</v>
      </c>
      <c r="FP43" s="417">
        <v>3999.59</v>
      </c>
      <c r="FQ43" s="295">
        <v>6</v>
      </c>
      <c r="FR43" s="22">
        <v>1</v>
      </c>
      <c r="FS43" s="23">
        <v>3</v>
      </c>
      <c r="FT43" s="75">
        <v>14229</v>
      </c>
      <c r="FU43" s="76">
        <v>24544</v>
      </c>
      <c r="FV43" s="206" t="s">
        <v>103</v>
      </c>
      <c r="FW43" s="75">
        <v>262797</v>
      </c>
      <c r="FX43" s="76">
        <v>306731</v>
      </c>
      <c r="FY43" s="206" t="s">
        <v>103</v>
      </c>
      <c r="FZ43" s="75">
        <v>2617.7064399999999</v>
      </c>
      <c r="GA43" s="76">
        <v>2815.7597000000001</v>
      </c>
      <c r="GB43" s="77">
        <v>2851.4214499999998</v>
      </c>
      <c r="GC43" s="77">
        <v>42939888.8039167</v>
      </c>
      <c r="GD43" s="334">
        <v>34204596.135158703</v>
      </c>
      <c r="GE43" s="334">
        <v>11430580.07</v>
      </c>
      <c r="GF43" s="334">
        <v>0</v>
      </c>
      <c r="GG43" s="334">
        <v>0</v>
      </c>
      <c r="GH43" s="334">
        <v>0</v>
      </c>
      <c r="GI43" s="334">
        <v>0</v>
      </c>
      <c r="GJ43" s="334">
        <v>0</v>
      </c>
      <c r="GK43" s="334">
        <v>0</v>
      </c>
      <c r="GL43" s="334">
        <v>0</v>
      </c>
      <c r="GM43" s="334">
        <v>10</v>
      </c>
      <c r="GN43" s="334">
        <v>0</v>
      </c>
    </row>
    <row r="44" spans="1:196" s="13" customFormat="1" x14ac:dyDescent="0.25">
      <c r="A44" s="173" t="s">
        <v>106</v>
      </c>
      <c r="B44" s="14" t="s">
        <v>151</v>
      </c>
      <c r="C44" s="69">
        <v>7594461</v>
      </c>
      <c r="D44" s="68" t="s">
        <v>98</v>
      </c>
      <c r="E44" s="69">
        <v>7846390</v>
      </c>
      <c r="F44" s="69" t="s">
        <v>98</v>
      </c>
      <c r="G44" s="69">
        <v>7837522</v>
      </c>
      <c r="H44" s="70" t="s">
        <v>98</v>
      </c>
      <c r="I44" s="68">
        <v>17940093</v>
      </c>
      <c r="J44" s="69">
        <v>15831693</v>
      </c>
      <c r="K44" s="70">
        <v>15731366</v>
      </c>
      <c r="L44" s="447">
        <v>472.7</v>
      </c>
      <c r="M44" s="427" t="s">
        <v>98</v>
      </c>
      <c r="N44" s="455">
        <v>518.20000000000005</v>
      </c>
      <c r="O44" s="439" t="s">
        <v>98</v>
      </c>
      <c r="P44" s="456">
        <v>518.20000000000005</v>
      </c>
      <c r="Q44" s="440" t="s">
        <v>98</v>
      </c>
      <c r="R44" s="70">
        <v>96</v>
      </c>
      <c r="S44" s="70" t="s">
        <v>98</v>
      </c>
      <c r="T44" s="70">
        <v>98</v>
      </c>
      <c r="U44" s="70" t="s">
        <v>98</v>
      </c>
      <c r="V44" s="70">
        <v>98</v>
      </c>
      <c r="W44" s="70" t="s">
        <v>98</v>
      </c>
      <c r="X44" s="68" t="s">
        <v>103</v>
      </c>
      <c r="Y44" s="68" t="s">
        <v>98</v>
      </c>
      <c r="Z44" s="68" t="s">
        <v>103</v>
      </c>
      <c r="AA44" s="68" t="s">
        <v>98</v>
      </c>
      <c r="AB44" s="68" t="s">
        <v>103</v>
      </c>
      <c r="AC44" s="70" t="s">
        <v>98</v>
      </c>
      <c r="AD44" s="68">
        <v>50</v>
      </c>
      <c r="AE44" s="68" t="s">
        <v>98</v>
      </c>
      <c r="AF44" s="68">
        <v>107</v>
      </c>
      <c r="AG44" s="68" t="s">
        <v>98</v>
      </c>
      <c r="AH44" s="68">
        <v>122</v>
      </c>
      <c r="AI44" s="70" t="s">
        <v>98</v>
      </c>
      <c r="AJ44" s="68" t="s">
        <v>103</v>
      </c>
      <c r="AK44" s="68" t="s">
        <v>103</v>
      </c>
      <c r="AL44" s="258" t="s">
        <v>103</v>
      </c>
      <c r="AM44" s="68" t="s">
        <v>103</v>
      </c>
      <c r="AN44" s="68" t="s">
        <v>103</v>
      </c>
      <c r="AO44" s="70" t="s">
        <v>103</v>
      </c>
      <c r="AP44" s="427">
        <v>10</v>
      </c>
      <c r="AQ44" s="427" t="s">
        <v>98</v>
      </c>
      <c r="AR44" s="427">
        <v>10</v>
      </c>
      <c r="AS44" s="427" t="s">
        <v>98</v>
      </c>
      <c r="AT44" s="251">
        <v>7</v>
      </c>
      <c r="AU44" s="440" t="s">
        <v>98</v>
      </c>
      <c r="AV44" s="164">
        <v>6</v>
      </c>
      <c r="AW44" s="164" t="s">
        <v>98</v>
      </c>
      <c r="AX44" s="164">
        <v>7</v>
      </c>
      <c r="AY44" s="164" t="s">
        <v>98</v>
      </c>
      <c r="AZ44" s="535">
        <v>7</v>
      </c>
      <c r="BA44" s="536" t="s">
        <v>98</v>
      </c>
      <c r="BB44" s="68" t="s">
        <v>103</v>
      </c>
      <c r="BC44" s="68" t="s">
        <v>103</v>
      </c>
      <c r="BD44" s="68" t="s">
        <v>103</v>
      </c>
      <c r="BE44" s="258" t="s">
        <v>103</v>
      </c>
      <c r="BF44" s="68" t="s">
        <v>103</v>
      </c>
      <c r="BG44" s="68" t="s">
        <v>103</v>
      </c>
      <c r="BH44" s="68" t="s">
        <v>103</v>
      </c>
      <c r="BI44" s="258" t="s">
        <v>103</v>
      </c>
      <c r="BJ44" s="68" t="s">
        <v>103</v>
      </c>
      <c r="BK44" s="68" t="s">
        <v>103</v>
      </c>
      <c r="BL44" s="68" t="s">
        <v>103</v>
      </c>
      <c r="BM44" s="258" t="s">
        <v>103</v>
      </c>
      <c r="BN44" s="68">
        <v>13990276.34</v>
      </c>
      <c r="BO44" s="68">
        <v>578964.68999999994</v>
      </c>
      <c r="BP44" s="258">
        <v>10192750</v>
      </c>
      <c r="BQ44" s="68">
        <v>13760261</v>
      </c>
      <c r="BR44" s="68">
        <v>483729</v>
      </c>
      <c r="BS44" s="258">
        <v>11041591</v>
      </c>
      <c r="BT44" s="68">
        <v>13828386</v>
      </c>
      <c r="BU44" s="69">
        <v>505509</v>
      </c>
      <c r="BV44" s="70">
        <v>11047257</v>
      </c>
      <c r="BW44" s="68" t="s">
        <v>103</v>
      </c>
      <c r="BX44" s="69">
        <v>1085</v>
      </c>
      <c r="BY44" s="70">
        <v>1087</v>
      </c>
      <c r="BZ44" s="68" t="s">
        <v>103</v>
      </c>
      <c r="CA44" s="69">
        <v>2075826.4</v>
      </c>
      <c r="CB44" s="70">
        <v>2715772.1</v>
      </c>
      <c r="CC44" s="68" t="s">
        <v>103</v>
      </c>
      <c r="CD44" s="69" t="s">
        <v>103</v>
      </c>
      <c r="CE44" s="70">
        <v>100</v>
      </c>
      <c r="CF44" s="68">
        <v>0</v>
      </c>
      <c r="CG44" s="69">
        <v>0</v>
      </c>
      <c r="CH44" s="70">
        <v>0</v>
      </c>
      <c r="CI44" s="68" t="s">
        <v>103</v>
      </c>
      <c r="CJ44" s="69">
        <v>117</v>
      </c>
      <c r="CK44" s="70">
        <v>117</v>
      </c>
      <c r="CL44" s="210" t="s">
        <v>103</v>
      </c>
      <c r="CM44" s="211">
        <v>29.5</v>
      </c>
      <c r="CN44" s="212">
        <v>33.1</v>
      </c>
      <c r="CO44" s="210">
        <v>17.100000000000001</v>
      </c>
      <c r="CP44" s="211">
        <v>33</v>
      </c>
      <c r="CQ44" s="212">
        <v>33</v>
      </c>
      <c r="CR44" s="68" t="s">
        <v>103</v>
      </c>
      <c r="CS44" s="69">
        <v>90</v>
      </c>
      <c r="CT44" s="70">
        <v>90</v>
      </c>
      <c r="CU44" s="68" t="s">
        <v>103</v>
      </c>
      <c r="CV44" s="69">
        <v>91</v>
      </c>
      <c r="CW44" s="70">
        <v>91</v>
      </c>
      <c r="CX44" s="353" t="s">
        <v>105</v>
      </c>
      <c r="CY44" s="68">
        <v>80</v>
      </c>
      <c r="CZ44" s="68" t="s">
        <v>98</v>
      </c>
      <c r="DA44" s="68">
        <v>71</v>
      </c>
      <c r="DB44" s="68" t="s">
        <v>98</v>
      </c>
      <c r="DC44" s="69">
        <v>55</v>
      </c>
      <c r="DD44" s="70" t="s">
        <v>98</v>
      </c>
      <c r="DE44" s="264">
        <v>42377605</v>
      </c>
      <c r="DF44" s="16">
        <v>51095751</v>
      </c>
      <c r="DG44" s="368">
        <v>52654388</v>
      </c>
      <c r="DH44" s="288">
        <v>2.4</v>
      </c>
      <c r="DI44" s="103">
        <v>84</v>
      </c>
      <c r="DJ44" s="103">
        <v>3</v>
      </c>
      <c r="DK44" s="103">
        <v>100</v>
      </c>
      <c r="DL44" s="103">
        <v>3</v>
      </c>
      <c r="DM44" s="388">
        <v>100</v>
      </c>
      <c r="DN44" s="296">
        <v>0</v>
      </c>
      <c r="DO44" s="15">
        <v>5</v>
      </c>
      <c r="DP44" s="296">
        <v>116922</v>
      </c>
      <c r="DQ44" s="15">
        <v>125002</v>
      </c>
      <c r="DR44" s="264">
        <v>176681608.58000001</v>
      </c>
      <c r="DS44" s="16">
        <v>63323126.769999996</v>
      </c>
      <c r="DT44" s="368">
        <v>72854196.530000001</v>
      </c>
      <c r="DU44" s="264">
        <v>124758132.96000002</v>
      </c>
      <c r="DV44" s="16">
        <v>90097286.949999988</v>
      </c>
      <c r="DW44" s="368">
        <v>115356257.76000002</v>
      </c>
      <c r="DX44" s="264">
        <v>175402</v>
      </c>
      <c r="DY44" s="16">
        <v>172030</v>
      </c>
      <c r="DZ44" s="368">
        <v>171505</v>
      </c>
      <c r="EA44" s="264">
        <v>479230</v>
      </c>
      <c r="EB44" s="16">
        <v>493986</v>
      </c>
      <c r="EC44" s="368">
        <v>495441</v>
      </c>
      <c r="ED44" s="264" t="s">
        <v>115</v>
      </c>
      <c r="EE44" s="16" t="s">
        <v>115</v>
      </c>
      <c r="EF44" s="368" t="s">
        <v>115</v>
      </c>
      <c r="EG44" s="498">
        <v>0.6472560176052724</v>
      </c>
      <c r="EH44" s="499">
        <v>0.59341975236877287</v>
      </c>
      <c r="EI44" s="500">
        <v>0.58495670680155099</v>
      </c>
      <c r="EJ44" s="571">
        <v>8.8817900912062809E-3</v>
      </c>
      <c r="EK44" s="572">
        <v>9.3961269623009051E-3</v>
      </c>
      <c r="EL44" s="573" t="s">
        <v>103</v>
      </c>
      <c r="EM44" s="571">
        <v>0.41619023450911319</v>
      </c>
      <c r="EN44" s="572">
        <v>0.43430986847968628</v>
      </c>
      <c r="EO44" s="573" t="s">
        <v>103</v>
      </c>
      <c r="EP44" s="571">
        <v>0.57492797539968055</v>
      </c>
      <c r="EQ44" s="572">
        <v>0.55629400455801281</v>
      </c>
      <c r="ER44" s="573" t="s">
        <v>103</v>
      </c>
      <c r="ES44" s="603">
        <v>4.8145899999999998E-2</v>
      </c>
      <c r="ET44" s="604">
        <v>3.1640000000000001E-2</v>
      </c>
      <c r="EU44" s="605">
        <v>2.4550700000000002E-2</v>
      </c>
      <c r="EV44" s="264">
        <v>1408.7382500000001</v>
      </c>
      <c r="EW44" s="16">
        <v>1381.6560899999999</v>
      </c>
      <c r="EX44" s="368">
        <v>1377.43956</v>
      </c>
      <c r="EY44" s="308">
        <v>0.7320601498246343</v>
      </c>
      <c r="EZ44" s="29">
        <v>0.74170290203238365</v>
      </c>
      <c r="FA44" s="405">
        <v>0.74285024574703196</v>
      </c>
      <c r="FB44" s="264">
        <v>438.44996066179402</v>
      </c>
      <c r="FC44" s="16">
        <v>589.687845143289</v>
      </c>
      <c r="FD44" s="368">
        <v>619.26474446809129</v>
      </c>
      <c r="FE44" s="288">
        <v>90</v>
      </c>
      <c r="FF44" s="103">
        <v>57</v>
      </c>
      <c r="FG44" s="388">
        <v>72</v>
      </c>
      <c r="FH44" s="210">
        <v>11.608605945200168</v>
      </c>
      <c r="FI44" s="211">
        <v>14.928849619252455</v>
      </c>
      <c r="FJ44" s="212" t="s">
        <v>103</v>
      </c>
      <c r="FK44" s="210">
        <v>426</v>
      </c>
      <c r="FL44" s="211">
        <v>74</v>
      </c>
      <c r="FM44" s="212">
        <v>72</v>
      </c>
      <c r="FN44" s="316">
        <v>3263.6</v>
      </c>
      <c r="FO44" s="241">
        <v>4245.1499999999996</v>
      </c>
      <c r="FP44" s="415">
        <v>4446.37</v>
      </c>
      <c r="FQ44" s="296">
        <v>9</v>
      </c>
      <c r="FR44" s="14">
        <v>5</v>
      </c>
      <c r="FS44" s="15">
        <v>8</v>
      </c>
      <c r="FT44" s="68">
        <v>158463</v>
      </c>
      <c r="FU44" s="69">
        <v>151350</v>
      </c>
      <c r="FV44" s="212" t="s">
        <v>103</v>
      </c>
      <c r="FW44" s="68">
        <v>1144110</v>
      </c>
      <c r="FX44" s="69">
        <v>1262473</v>
      </c>
      <c r="FY44" s="212" t="s">
        <v>103</v>
      </c>
      <c r="FZ44" s="68">
        <v>2112.1289499999998</v>
      </c>
      <c r="GA44" s="69">
        <v>2557.3535999999999</v>
      </c>
      <c r="GB44" s="70">
        <v>2615.7511199999999</v>
      </c>
      <c r="GC44" s="70">
        <v>28774016.344294999</v>
      </c>
      <c r="GD44" s="258">
        <v>1606027872.1387501</v>
      </c>
      <c r="GE44" s="258">
        <v>32224871.789999999</v>
      </c>
      <c r="GF44" s="258">
        <v>3351081.06</v>
      </c>
      <c r="GG44" s="258">
        <v>0</v>
      </c>
      <c r="GH44" s="258">
        <v>0</v>
      </c>
      <c r="GI44" s="258">
        <v>0</v>
      </c>
      <c r="GJ44" s="258">
        <v>0</v>
      </c>
      <c r="GK44" s="258">
        <v>0</v>
      </c>
      <c r="GL44" s="258">
        <v>0</v>
      </c>
      <c r="GM44" s="258">
        <v>37.5</v>
      </c>
      <c r="GN44" s="258">
        <v>0</v>
      </c>
    </row>
    <row r="45" spans="1:196" s="17" customFormat="1" x14ac:dyDescent="0.25">
      <c r="A45" s="167" t="s">
        <v>106</v>
      </c>
      <c r="B45" s="18" t="s">
        <v>33</v>
      </c>
      <c r="C45" s="67">
        <v>10151282</v>
      </c>
      <c r="D45" s="66">
        <v>2379627</v>
      </c>
      <c r="E45" s="67">
        <v>11408794</v>
      </c>
      <c r="F45" s="67">
        <v>1826763</v>
      </c>
      <c r="G45" s="67">
        <v>11682227</v>
      </c>
      <c r="H45" s="74">
        <v>1934697</v>
      </c>
      <c r="I45" s="66">
        <v>37382000</v>
      </c>
      <c r="J45" s="67">
        <v>31529000</v>
      </c>
      <c r="K45" s="74">
        <v>30744000</v>
      </c>
      <c r="L45" s="464">
        <v>544.20000000000005</v>
      </c>
      <c r="M45" s="464">
        <v>10.199999999999999</v>
      </c>
      <c r="N45" s="465">
        <v>576.5</v>
      </c>
      <c r="O45" s="466">
        <v>30.7</v>
      </c>
      <c r="P45" s="466">
        <v>608.4</v>
      </c>
      <c r="Q45" s="471">
        <v>30.7</v>
      </c>
      <c r="R45" s="74">
        <v>115</v>
      </c>
      <c r="S45" s="74">
        <v>30</v>
      </c>
      <c r="T45" s="74">
        <v>120</v>
      </c>
      <c r="U45" s="74">
        <v>24</v>
      </c>
      <c r="V45" s="74">
        <v>123</v>
      </c>
      <c r="W45" s="74">
        <v>27</v>
      </c>
      <c r="X45" s="66" t="s">
        <v>103</v>
      </c>
      <c r="Y45" s="66" t="s">
        <v>103</v>
      </c>
      <c r="Z45" s="66" t="s">
        <v>103</v>
      </c>
      <c r="AA45" s="66" t="s">
        <v>103</v>
      </c>
      <c r="AB45" s="66" t="s">
        <v>103</v>
      </c>
      <c r="AC45" s="74" t="s">
        <v>103</v>
      </c>
      <c r="AD45" s="66">
        <v>74</v>
      </c>
      <c r="AE45" s="66">
        <v>0</v>
      </c>
      <c r="AF45" s="66">
        <v>124</v>
      </c>
      <c r="AG45" s="66">
        <v>7</v>
      </c>
      <c r="AH45" s="66">
        <v>176</v>
      </c>
      <c r="AI45" s="74">
        <v>7</v>
      </c>
      <c r="AJ45" s="66">
        <v>0</v>
      </c>
      <c r="AK45" s="66">
        <v>40</v>
      </c>
      <c r="AL45" s="263">
        <v>41</v>
      </c>
      <c r="AM45" s="66">
        <v>0</v>
      </c>
      <c r="AN45" s="66">
        <v>0</v>
      </c>
      <c r="AO45" s="74">
        <v>0</v>
      </c>
      <c r="AP45" s="424">
        <v>11</v>
      </c>
      <c r="AQ45" s="424">
        <v>26</v>
      </c>
      <c r="AR45" s="424">
        <v>9</v>
      </c>
      <c r="AS45" s="424">
        <v>28</v>
      </c>
      <c r="AT45" s="250">
        <v>8</v>
      </c>
      <c r="AU45" s="426">
        <v>29</v>
      </c>
      <c r="AV45" s="163">
        <v>5.33</v>
      </c>
      <c r="AW45" s="163">
        <v>5.9</v>
      </c>
      <c r="AX45" s="163">
        <v>7.57</v>
      </c>
      <c r="AY45" s="163">
        <v>11.58</v>
      </c>
      <c r="AZ45" s="533">
        <v>8.66</v>
      </c>
      <c r="BA45" s="534">
        <v>10.09</v>
      </c>
      <c r="BB45" s="66" t="s">
        <v>103</v>
      </c>
      <c r="BC45" s="66" t="s">
        <v>103</v>
      </c>
      <c r="BD45" s="66" t="s">
        <v>103</v>
      </c>
      <c r="BE45" s="263" t="s">
        <v>103</v>
      </c>
      <c r="BF45" s="66" t="s">
        <v>103</v>
      </c>
      <c r="BG45" s="66" t="s">
        <v>103</v>
      </c>
      <c r="BH45" s="66" t="s">
        <v>103</v>
      </c>
      <c r="BI45" s="263" t="s">
        <v>103</v>
      </c>
      <c r="BJ45" s="66" t="s">
        <v>103</v>
      </c>
      <c r="BK45" s="66" t="s">
        <v>103</v>
      </c>
      <c r="BL45" s="66" t="s">
        <v>103</v>
      </c>
      <c r="BM45" s="263" t="s">
        <v>103</v>
      </c>
      <c r="BN45" s="66">
        <v>24404115</v>
      </c>
      <c r="BO45" s="66">
        <v>2368826</v>
      </c>
      <c r="BP45" s="263">
        <v>14218107</v>
      </c>
      <c r="BQ45" s="66">
        <v>20106700</v>
      </c>
      <c r="BR45" s="66">
        <v>2237700</v>
      </c>
      <c r="BS45" s="263">
        <v>13157745</v>
      </c>
      <c r="BT45" s="66">
        <v>19512200</v>
      </c>
      <c r="BU45" s="67">
        <v>2311100</v>
      </c>
      <c r="BV45" s="74">
        <v>12936626</v>
      </c>
      <c r="BW45" s="66">
        <v>2758</v>
      </c>
      <c r="BX45" s="67">
        <v>3064</v>
      </c>
      <c r="BY45" s="74">
        <v>2884</v>
      </c>
      <c r="BZ45" s="66">
        <v>1381000</v>
      </c>
      <c r="CA45" s="67">
        <v>4360358.24</v>
      </c>
      <c r="CB45" s="74">
        <v>4220631.22</v>
      </c>
      <c r="CC45" s="66" t="s">
        <v>103</v>
      </c>
      <c r="CD45" s="67">
        <v>80</v>
      </c>
      <c r="CE45" s="74">
        <v>80</v>
      </c>
      <c r="CF45" s="66">
        <v>0</v>
      </c>
      <c r="CG45" s="67">
        <v>0</v>
      </c>
      <c r="CH45" s="74">
        <v>0</v>
      </c>
      <c r="CI45" s="66">
        <v>0</v>
      </c>
      <c r="CJ45" s="67">
        <v>0</v>
      </c>
      <c r="CK45" s="74">
        <v>0</v>
      </c>
      <c r="CL45" s="201">
        <v>31.33</v>
      </c>
      <c r="CM45" s="202">
        <v>67.099999999999994</v>
      </c>
      <c r="CN45" s="203">
        <v>69.05</v>
      </c>
      <c r="CO45" s="201">
        <v>35.700000000000003</v>
      </c>
      <c r="CP45" s="202">
        <v>67.099999999999994</v>
      </c>
      <c r="CQ45" s="203">
        <v>69</v>
      </c>
      <c r="CR45" s="66" t="s">
        <v>103</v>
      </c>
      <c r="CS45" s="67" t="s">
        <v>103</v>
      </c>
      <c r="CT45" s="74" t="s">
        <v>103</v>
      </c>
      <c r="CU45" s="66" t="s">
        <v>103</v>
      </c>
      <c r="CV45" s="67">
        <v>651.91999999999996</v>
      </c>
      <c r="CW45" s="74">
        <v>652.99</v>
      </c>
      <c r="CX45" s="352" t="s">
        <v>112</v>
      </c>
      <c r="CY45" s="66">
        <v>214</v>
      </c>
      <c r="CZ45" s="66">
        <v>55</v>
      </c>
      <c r="DA45" s="66">
        <v>199</v>
      </c>
      <c r="DB45" s="66">
        <v>38</v>
      </c>
      <c r="DC45" s="67">
        <v>265</v>
      </c>
      <c r="DD45" s="74">
        <v>40</v>
      </c>
      <c r="DE45" s="265">
        <v>68236867</v>
      </c>
      <c r="DF45" s="20">
        <v>107617299</v>
      </c>
      <c r="DG45" s="367">
        <v>113835368</v>
      </c>
      <c r="DH45" s="287">
        <v>2.5</v>
      </c>
      <c r="DI45" s="102">
        <v>89</v>
      </c>
      <c r="DJ45" s="102">
        <v>3</v>
      </c>
      <c r="DK45" s="102">
        <v>90</v>
      </c>
      <c r="DL45" s="102">
        <v>3</v>
      </c>
      <c r="DM45" s="387">
        <v>90</v>
      </c>
      <c r="DN45" s="297">
        <v>2</v>
      </c>
      <c r="DO45" s="19">
        <v>5</v>
      </c>
      <c r="DP45" s="297">
        <v>150624</v>
      </c>
      <c r="DQ45" s="19">
        <v>145641</v>
      </c>
      <c r="DR45" s="265">
        <v>98485222.730000004</v>
      </c>
      <c r="DS45" s="20">
        <v>97175077.870000005</v>
      </c>
      <c r="DT45" s="367">
        <v>91615535.849999994</v>
      </c>
      <c r="DU45" s="265">
        <v>71259653.899999991</v>
      </c>
      <c r="DV45" s="20">
        <v>51014137.039999999</v>
      </c>
      <c r="DW45" s="367">
        <v>75512792.63000001</v>
      </c>
      <c r="DX45" s="265">
        <v>239319</v>
      </c>
      <c r="DY45" s="20">
        <v>226225</v>
      </c>
      <c r="DZ45" s="367">
        <v>224376</v>
      </c>
      <c r="EA45" s="265">
        <v>290621</v>
      </c>
      <c r="EB45" s="20">
        <v>292461</v>
      </c>
      <c r="EC45" s="367">
        <v>291717</v>
      </c>
      <c r="ED45" s="265" t="s">
        <v>115</v>
      </c>
      <c r="EE45" s="20" t="s">
        <v>115</v>
      </c>
      <c r="EF45" s="367" t="s">
        <v>115</v>
      </c>
      <c r="EG45" s="495">
        <v>0.65488740969166681</v>
      </c>
      <c r="EH45" s="496">
        <v>0.60376616200685163</v>
      </c>
      <c r="EI45" s="497">
        <v>0.59360626805005878</v>
      </c>
      <c r="EJ45" s="568">
        <v>9.2960288808664263E-3</v>
      </c>
      <c r="EK45" s="569">
        <v>2.4272664665601164E-2</v>
      </c>
      <c r="EL45" s="570" t="s">
        <v>103</v>
      </c>
      <c r="EM45" s="568">
        <v>0.40039969056214542</v>
      </c>
      <c r="EN45" s="569">
        <v>0.36736444080614356</v>
      </c>
      <c r="EO45" s="570" t="s">
        <v>103</v>
      </c>
      <c r="EP45" s="568">
        <v>0.59030428055698814</v>
      </c>
      <c r="EQ45" s="569">
        <v>0.60836289452825532</v>
      </c>
      <c r="ER45" s="570" t="s">
        <v>103</v>
      </c>
      <c r="ES45" s="600">
        <v>7.26295E-2</v>
      </c>
      <c r="ET45" s="601">
        <v>4.9536200000000002E-2</v>
      </c>
      <c r="EU45" s="602">
        <v>3.72923E-2</v>
      </c>
      <c r="EV45" s="265">
        <v>1498.4597100000001</v>
      </c>
      <c r="EW45" s="20">
        <v>1416.47361</v>
      </c>
      <c r="EX45" s="367">
        <v>1404.8963699999999</v>
      </c>
      <c r="EY45" s="307">
        <v>0.54840359285956897</v>
      </c>
      <c r="EZ45" s="31">
        <v>0.56384980508438631</v>
      </c>
      <c r="FA45" s="404">
        <v>0.56524114839767248</v>
      </c>
      <c r="FB45" s="265">
        <v>403.59520138392691</v>
      </c>
      <c r="FC45" s="20">
        <v>519.30600066305669</v>
      </c>
      <c r="FD45" s="367">
        <v>539.98645131386604</v>
      </c>
      <c r="FE45" s="287">
        <v>47</v>
      </c>
      <c r="FF45" s="102">
        <v>32</v>
      </c>
      <c r="FG45" s="387">
        <v>82</v>
      </c>
      <c r="FH45" s="201">
        <v>8.8016801841893031</v>
      </c>
      <c r="FI45" s="202">
        <v>7.9264846944413749</v>
      </c>
      <c r="FJ45" s="203" t="s">
        <v>103</v>
      </c>
      <c r="FK45" s="201">
        <v>425</v>
      </c>
      <c r="FL45" s="202">
        <v>251</v>
      </c>
      <c r="FM45" s="203">
        <v>268</v>
      </c>
      <c r="FN45" s="315">
        <v>2901.31</v>
      </c>
      <c r="FO45" s="240">
        <v>3743.93</v>
      </c>
      <c r="FP45" s="414">
        <v>3954.16</v>
      </c>
      <c r="FQ45" s="297">
        <v>21</v>
      </c>
      <c r="FR45" s="18">
        <v>14</v>
      </c>
      <c r="FS45" s="19">
        <v>10</v>
      </c>
      <c r="FT45" s="66">
        <v>32297</v>
      </c>
      <c r="FU45" s="67">
        <v>38507</v>
      </c>
      <c r="FV45" s="203" t="s">
        <v>103</v>
      </c>
      <c r="FW45" s="66">
        <v>804708</v>
      </c>
      <c r="FX45" s="67">
        <v>790323</v>
      </c>
      <c r="FY45" s="203" t="s">
        <v>103</v>
      </c>
      <c r="FZ45" s="66">
        <v>1647.70588</v>
      </c>
      <c r="GA45" s="67">
        <v>1952.6748500000001</v>
      </c>
      <c r="GB45" s="74">
        <v>2005.16551</v>
      </c>
      <c r="GC45" s="74">
        <v>113310999.33987799</v>
      </c>
      <c r="GD45" s="263">
        <v>471316816.63066697</v>
      </c>
      <c r="GE45" s="263">
        <v>131048606.15000001</v>
      </c>
      <c r="GF45" s="263">
        <v>0</v>
      </c>
      <c r="GG45" s="263">
        <v>0.22</v>
      </c>
      <c r="GH45" s="263">
        <v>0</v>
      </c>
      <c r="GI45" s="263">
        <v>4.5999999999999996</v>
      </c>
      <c r="GJ45" s="263">
        <v>0</v>
      </c>
      <c r="GK45" s="263">
        <v>0</v>
      </c>
      <c r="GL45" s="263">
        <v>0</v>
      </c>
      <c r="GM45" s="263">
        <v>7</v>
      </c>
      <c r="GN45" s="263">
        <v>0</v>
      </c>
    </row>
    <row r="46" spans="1:196" s="13" customFormat="1" x14ac:dyDescent="0.25">
      <c r="A46" s="173" t="s">
        <v>106</v>
      </c>
      <c r="B46" s="14" t="s">
        <v>34</v>
      </c>
      <c r="C46" s="69">
        <v>4586254</v>
      </c>
      <c r="D46" s="68" t="s">
        <v>98</v>
      </c>
      <c r="E46" s="69">
        <v>4038381.1</v>
      </c>
      <c r="F46" s="69" t="s">
        <v>98</v>
      </c>
      <c r="G46" s="69">
        <v>4220319.2</v>
      </c>
      <c r="H46" s="70" t="s">
        <v>98</v>
      </c>
      <c r="I46" s="68" t="s">
        <v>103</v>
      </c>
      <c r="J46" s="69">
        <v>12000000</v>
      </c>
      <c r="K46" s="70">
        <v>10800000</v>
      </c>
      <c r="L46" s="427">
        <v>506.7</v>
      </c>
      <c r="M46" s="427" t="s">
        <v>98</v>
      </c>
      <c r="N46" s="251">
        <v>513.70000000000005</v>
      </c>
      <c r="O46" s="439" t="s">
        <v>98</v>
      </c>
      <c r="P46" s="439">
        <v>503.4</v>
      </c>
      <c r="Q46" s="440" t="s">
        <v>98</v>
      </c>
      <c r="R46" s="68">
        <v>68.099999999999994</v>
      </c>
      <c r="S46" s="68" t="s">
        <v>98</v>
      </c>
      <c r="T46" s="68">
        <v>61.2</v>
      </c>
      <c r="U46" s="68" t="s">
        <v>98</v>
      </c>
      <c r="V46" s="69">
        <v>62.3</v>
      </c>
      <c r="W46" s="70" t="s">
        <v>98</v>
      </c>
      <c r="X46" s="68" t="s">
        <v>103</v>
      </c>
      <c r="Y46" s="68" t="s">
        <v>98</v>
      </c>
      <c r="Z46" s="68">
        <v>76</v>
      </c>
      <c r="AA46" s="68" t="s">
        <v>98</v>
      </c>
      <c r="AB46" s="68">
        <v>76</v>
      </c>
      <c r="AC46" s="70" t="s">
        <v>98</v>
      </c>
      <c r="AD46" s="162">
        <v>43</v>
      </c>
      <c r="AE46" s="68" t="s">
        <v>98</v>
      </c>
      <c r="AF46" s="68">
        <v>76</v>
      </c>
      <c r="AG46" s="68" t="s">
        <v>98</v>
      </c>
      <c r="AH46" s="68">
        <v>76</v>
      </c>
      <c r="AI46" s="70" t="s">
        <v>98</v>
      </c>
      <c r="AJ46" s="68">
        <v>0</v>
      </c>
      <c r="AK46" s="68">
        <v>1</v>
      </c>
      <c r="AL46" s="258">
        <v>1</v>
      </c>
      <c r="AM46" s="68" t="s">
        <v>103</v>
      </c>
      <c r="AN46" s="68" t="s">
        <v>103</v>
      </c>
      <c r="AO46" s="70" t="s">
        <v>103</v>
      </c>
      <c r="AP46" s="427">
        <v>13.7</v>
      </c>
      <c r="AQ46" s="427" t="s">
        <v>98</v>
      </c>
      <c r="AR46" s="427">
        <v>12.3</v>
      </c>
      <c r="AS46" s="427" t="s">
        <v>98</v>
      </c>
      <c r="AT46" s="251">
        <v>13.7</v>
      </c>
      <c r="AU46" s="440" t="s">
        <v>98</v>
      </c>
      <c r="AV46" s="164">
        <v>5</v>
      </c>
      <c r="AW46" s="164" t="s">
        <v>98</v>
      </c>
      <c r="AX46" s="164">
        <v>6.55</v>
      </c>
      <c r="AY46" s="164" t="s">
        <v>98</v>
      </c>
      <c r="AZ46" s="535">
        <v>6.64</v>
      </c>
      <c r="BA46" s="536" t="s">
        <v>98</v>
      </c>
      <c r="BB46" s="68" t="s">
        <v>103</v>
      </c>
      <c r="BC46" s="68" t="s">
        <v>103</v>
      </c>
      <c r="BD46" s="68" t="s">
        <v>103</v>
      </c>
      <c r="BE46" s="258" t="s">
        <v>103</v>
      </c>
      <c r="BF46" s="68" t="s">
        <v>103</v>
      </c>
      <c r="BG46" s="68" t="s">
        <v>103</v>
      </c>
      <c r="BH46" s="68" t="s">
        <v>103</v>
      </c>
      <c r="BI46" s="258" t="s">
        <v>103</v>
      </c>
      <c r="BJ46" s="68" t="s">
        <v>103</v>
      </c>
      <c r="BK46" s="68" t="s">
        <v>103</v>
      </c>
      <c r="BL46" s="69" t="s">
        <v>103</v>
      </c>
      <c r="BM46" s="70" t="s">
        <v>103</v>
      </c>
      <c r="BN46" s="68">
        <v>1391811.87</v>
      </c>
      <c r="BO46" s="68">
        <v>17548.16</v>
      </c>
      <c r="BP46" s="258">
        <v>1300445.4099999999</v>
      </c>
      <c r="BQ46" s="68">
        <v>5212032.17</v>
      </c>
      <c r="BR46" s="68">
        <v>752394.35</v>
      </c>
      <c r="BS46" s="258">
        <v>3786466.77</v>
      </c>
      <c r="BT46" s="68">
        <v>5371881.4699999997</v>
      </c>
      <c r="BU46" s="69">
        <v>993132.3</v>
      </c>
      <c r="BV46" s="70">
        <v>3291144.25</v>
      </c>
      <c r="BW46" s="68">
        <v>432</v>
      </c>
      <c r="BX46" s="69">
        <v>843</v>
      </c>
      <c r="BY46" s="70">
        <v>840</v>
      </c>
      <c r="BZ46" s="68">
        <v>781086</v>
      </c>
      <c r="CA46" s="69">
        <v>1750886</v>
      </c>
      <c r="CB46" s="70">
        <v>1853420</v>
      </c>
      <c r="CC46" s="68" t="s">
        <v>103</v>
      </c>
      <c r="CD46" s="69" t="s">
        <v>103</v>
      </c>
      <c r="CE46" s="70" t="s">
        <v>103</v>
      </c>
      <c r="CF46" s="68" t="s">
        <v>103</v>
      </c>
      <c r="CG46" s="69" t="s">
        <v>103</v>
      </c>
      <c r="CH46" s="70" t="s">
        <v>103</v>
      </c>
      <c r="CI46" s="68" t="s">
        <v>103</v>
      </c>
      <c r="CJ46" s="69" t="s">
        <v>103</v>
      </c>
      <c r="CK46" s="70" t="s">
        <v>103</v>
      </c>
      <c r="CL46" s="210">
        <v>23</v>
      </c>
      <c r="CM46" s="211">
        <v>43</v>
      </c>
      <c r="CN46" s="212">
        <v>43</v>
      </c>
      <c r="CO46" s="210">
        <v>35.200000000000003</v>
      </c>
      <c r="CP46" s="211">
        <v>43.5</v>
      </c>
      <c r="CQ46" s="212">
        <v>43.5</v>
      </c>
      <c r="CR46" s="68" t="s">
        <v>103</v>
      </c>
      <c r="CS46" s="69" t="s">
        <v>103</v>
      </c>
      <c r="CT46" s="70" t="s">
        <v>103</v>
      </c>
      <c r="CU46" s="68" t="s">
        <v>103</v>
      </c>
      <c r="CV46" s="69" t="s">
        <v>103</v>
      </c>
      <c r="CW46" s="70" t="s">
        <v>103</v>
      </c>
      <c r="CX46" s="353" t="s">
        <v>112</v>
      </c>
      <c r="CY46" s="68">
        <v>27</v>
      </c>
      <c r="CZ46" s="68" t="s">
        <v>98</v>
      </c>
      <c r="DA46" s="68">
        <v>60</v>
      </c>
      <c r="DB46" s="68" t="s">
        <v>98</v>
      </c>
      <c r="DC46" s="69">
        <v>45</v>
      </c>
      <c r="DD46" s="258" t="s">
        <v>98</v>
      </c>
      <c r="DE46" s="264">
        <v>5794559.5</v>
      </c>
      <c r="DF46" s="16">
        <v>29061170.59</v>
      </c>
      <c r="DG46" s="368">
        <v>30541538.07</v>
      </c>
      <c r="DH46" s="288">
        <v>2.2400000000000002</v>
      </c>
      <c r="DI46" s="103">
        <v>63.2</v>
      </c>
      <c r="DJ46" s="103">
        <v>3</v>
      </c>
      <c r="DK46" s="103">
        <v>100</v>
      </c>
      <c r="DL46" s="103">
        <v>3</v>
      </c>
      <c r="DM46" s="388">
        <v>100</v>
      </c>
      <c r="DN46" s="296">
        <v>0</v>
      </c>
      <c r="DO46" s="15">
        <v>3</v>
      </c>
      <c r="DP46" s="296">
        <v>34154</v>
      </c>
      <c r="DQ46" s="15">
        <v>35501</v>
      </c>
      <c r="DR46" s="264">
        <v>19217657.190000001</v>
      </c>
      <c r="DS46" s="16">
        <v>20563522.560000002</v>
      </c>
      <c r="DT46" s="368">
        <v>24602260.859999999</v>
      </c>
      <c r="DU46" s="264">
        <v>30687474.379999999</v>
      </c>
      <c r="DV46" s="16">
        <v>15974229.470000001</v>
      </c>
      <c r="DW46" s="368">
        <v>23945851.940000001</v>
      </c>
      <c r="DX46" s="264">
        <v>84564</v>
      </c>
      <c r="DY46" s="16">
        <v>80524</v>
      </c>
      <c r="DZ46" s="368">
        <v>80072</v>
      </c>
      <c r="EA46" s="264">
        <v>125918</v>
      </c>
      <c r="EB46" s="16">
        <v>125343</v>
      </c>
      <c r="EC46" s="368">
        <v>124905</v>
      </c>
      <c r="ED46" s="264" t="s">
        <v>115</v>
      </c>
      <c r="EE46" s="16" t="s">
        <v>115</v>
      </c>
      <c r="EF46" s="368" t="s">
        <v>115</v>
      </c>
      <c r="EG46" s="498">
        <v>0.65148290052504609</v>
      </c>
      <c r="EH46" s="499">
        <v>0.59455566042422137</v>
      </c>
      <c r="EI46" s="500">
        <v>0.58461134978519336</v>
      </c>
      <c r="EJ46" s="571">
        <v>6.6225165562913907E-3</v>
      </c>
      <c r="EK46" s="572">
        <v>1.5310548230395559E-2</v>
      </c>
      <c r="EL46" s="573" t="s">
        <v>103</v>
      </c>
      <c r="EM46" s="571">
        <v>0.32220158294298173</v>
      </c>
      <c r="EN46" s="572">
        <v>0.3387404580152672</v>
      </c>
      <c r="EO46" s="573" t="s">
        <v>103</v>
      </c>
      <c r="EP46" s="571">
        <v>0.67117590050072684</v>
      </c>
      <c r="EQ46" s="572">
        <v>0.64594899375433723</v>
      </c>
      <c r="ER46" s="573" t="s">
        <v>103</v>
      </c>
      <c r="ES46" s="603">
        <v>6.42017E-2</v>
      </c>
      <c r="ET46" s="604">
        <v>3.2270899999999998E-2</v>
      </c>
      <c r="EU46" s="605">
        <v>2.6083599999999998E-2</v>
      </c>
      <c r="EV46" s="264">
        <v>774.25379999999996</v>
      </c>
      <c r="EW46" s="16">
        <v>737.26423999999997</v>
      </c>
      <c r="EX46" s="368">
        <v>733.12580000000003</v>
      </c>
      <c r="EY46" s="308">
        <v>0.59823642876825567</v>
      </c>
      <c r="EZ46" s="29">
        <v>0.60885426027483769</v>
      </c>
      <c r="FA46" s="405">
        <v>0.60936105026417597</v>
      </c>
      <c r="FB46" s="264">
        <v>351.99375620831557</v>
      </c>
      <c r="FC46" s="16">
        <v>448.93447916149222</v>
      </c>
      <c r="FD46" s="368">
        <v>465.65590968128686</v>
      </c>
      <c r="FE46" s="288">
        <v>35</v>
      </c>
      <c r="FF46" s="103">
        <v>39</v>
      </c>
      <c r="FG46" s="388">
        <v>45</v>
      </c>
      <c r="FH46" s="210">
        <v>6.8170533560380306</v>
      </c>
      <c r="FI46" s="211">
        <v>0.4636630073021708</v>
      </c>
      <c r="FJ46" s="212" t="s">
        <v>103</v>
      </c>
      <c r="FK46" s="210">
        <v>362</v>
      </c>
      <c r="FL46" s="211">
        <v>35</v>
      </c>
      <c r="FM46" s="212">
        <v>23</v>
      </c>
      <c r="FN46" s="316">
        <v>3035.02</v>
      </c>
      <c r="FO46" s="241">
        <v>3629.75</v>
      </c>
      <c r="FP46" s="415">
        <v>3859.44</v>
      </c>
      <c r="FQ46" s="296">
        <v>2</v>
      </c>
      <c r="FR46" s="14">
        <v>8</v>
      </c>
      <c r="FS46" s="15">
        <v>2</v>
      </c>
      <c r="FT46" s="68">
        <v>16870</v>
      </c>
      <c r="FU46" s="69">
        <v>10528</v>
      </c>
      <c r="FV46" s="212" t="s">
        <v>103</v>
      </c>
      <c r="FW46" s="68">
        <v>85171</v>
      </c>
      <c r="FX46" s="69">
        <v>198536</v>
      </c>
      <c r="FY46" s="212" t="s">
        <v>103</v>
      </c>
      <c r="FZ46" s="68">
        <v>1498.7881</v>
      </c>
      <c r="GA46" s="69">
        <v>1661.5153499999999</v>
      </c>
      <c r="GB46" s="70">
        <v>1705.1599200000001</v>
      </c>
      <c r="GC46" s="70">
        <v>20313314.1394834</v>
      </c>
      <c r="GD46" s="258">
        <v>86194643.830137104</v>
      </c>
      <c r="GE46" s="258">
        <v>36727106.399999999</v>
      </c>
      <c r="GF46" s="258">
        <v>28988150.149999999</v>
      </c>
      <c r="GG46" s="258">
        <v>0</v>
      </c>
      <c r="GH46" s="258">
        <v>0</v>
      </c>
      <c r="GI46" s="258">
        <v>0</v>
      </c>
      <c r="GJ46" s="258">
        <v>0</v>
      </c>
      <c r="GK46" s="258">
        <v>0</v>
      </c>
      <c r="GL46" s="258">
        <v>0</v>
      </c>
      <c r="GM46" s="258">
        <v>17</v>
      </c>
      <c r="GN46" s="258">
        <v>0</v>
      </c>
    </row>
    <row r="47" spans="1:196" s="17" customFormat="1" x14ac:dyDescent="0.25">
      <c r="A47" s="167" t="s">
        <v>106</v>
      </c>
      <c r="B47" s="18" t="s">
        <v>37</v>
      </c>
      <c r="C47" s="67">
        <v>5226014</v>
      </c>
      <c r="D47" s="66" t="s">
        <v>98</v>
      </c>
      <c r="E47" s="67">
        <v>5117187</v>
      </c>
      <c r="F47" s="67" t="s">
        <v>98</v>
      </c>
      <c r="G47" s="67">
        <v>5167255</v>
      </c>
      <c r="H47" s="74" t="s">
        <v>98</v>
      </c>
      <c r="I47" s="66">
        <v>7401000</v>
      </c>
      <c r="J47" s="67">
        <v>7081000</v>
      </c>
      <c r="K47" s="74">
        <v>6996000</v>
      </c>
      <c r="L47" s="464">
        <v>415</v>
      </c>
      <c r="M47" s="424" t="s">
        <v>98</v>
      </c>
      <c r="N47" s="250">
        <v>498</v>
      </c>
      <c r="O47" s="425" t="s">
        <v>98</v>
      </c>
      <c r="P47" s="425">
        <v>494</v>
      </c>
      <c r="Q47" s="426" t="s">
        <v>98</v>
      </c>
      <c r="R47" s="66">
        <v>111</v>
      </c>
      <c r="S47" s="66" t="s">
        <v>98</v>
      </c>
      <c r="T47" s="66">
        <v>108</v>
      </c>
      <c r="U47" s="66" t="s">
        <v>98</v>
      </c>
      <c r="V47" s="67">
        <v>106</v>
      </c>
      <c r="W47" s="74" t="s">
        <v>98</v>
      </c>
      <c r="X47" s="66" t="s">
        <v>103</v>
      </c>
      <c r="Y47" s="66" t="s">
        <v>98</v>
      </c>
      <c r="Z47" s="66">
        <v>3</v>
      </c>
      <c r="AA47" s="66" t="s">
        <v>98</v>
      </c>
      <c r="AB47" s="66">
        <v>3</v>
      </c>
      <c r="AC47" s="74" t="s">
        <v>98</v>
      </c>
      <c r="AD47" s="66">
        <v>63</v>
      </c>
      <c r="AE47" s="66" t="s">
        <v>98</v>
      </c>
      <c r="AF47" s="66">
        <v>97</v>
      </c>
      <c r="AG47" s="66" t="s">
        <v>98</v>
      </c>
      <c r="AH47" s="66">
        <v>97</v>
      </c>
      <c r="AI47" s="74" t="s">
        <v>98</v>
      </c>
      <c r="AJ47" s="66">
        <v>0</v>
      </c>
      <c r="AK47" s="66">
        <v>0</v>
      </c>
      <c r="AL47" s="263">
        <v>0</v>
      </c>
      <c r="AM47" s="66">
        <v>0</v>
      </c>
      <c r="AN47" s="66">
        <v>0</v>
      </c>
      <c r="AO47" s="74">
        <v>0</v>
      </c>
      <c r="AP47" s="424">
        <v>13</v>
      </c>
      <c r="AQ47" s="424" t="s">
        <v>98</v>
      </c>
      <c r="AR47" s="424">
        <v>8</v>
      </c>
      <c r="AS47" s="424" t="s">
        <v>98</v>
      </c>
      <c r="AT47" s="250">
        <v>9</v>
      </c>
      <c r="AU47" s="426" t="s">
        <v>98</v>
      </c>
      <c r="AV47" s="163">
        <v>4.41</v>
      </c>
      <c r="AW47" s="163" t="s">
        <v>98</v>
      </c>
      <c r="AX47" s="163">
        <v>4.99</v>
      </c>
      <c r="AY47" s="163" t="s">
        <v>98</v>
      </c>
      <c r="AZ47" s="533">
        <v>4.93</v>
      </c>
      <c r="BA47" s="534" t="s">
        <v>98</v>
      </c>
      <c r="BB47" s="66" t="s">
        <v>103</v>
      </c>
      <c r="BC47" s="66" t="s">
        <v>103</v>
      </c>
      <c r="BD47" s="66" t="s">
        <v>103</v>
      </c>
      <c r="BE47" s="263" t="s">
        <v>103</v>
      </c>
      <c r="BF47" s="66">
        <v>3917122</v>
      </c>
      <c r="BG47" s="66">
        <v>2718</v>
      </c>
      <c r="BH47" s="66">
        <v>21298</v>
      </c>
      <c r="BI47" s="263">
        <v>41066</v>
      </c>
      <c r="BJ47" s="66">
        <v>3951102</v>
      </c>
      <c r="BK47" s="66">
        <v>10103</v>
      </c>
      <c r="BL47" s="67">
        <v>19142</v>
      </c>
      <c r="BM47" s="74">
        <v>39980</v>
      </c>
      <c r="BN47" s="66" t="s">
        <v>103</v>
      </c>
      <c r="BO47" s="66" t="s">
        <v>103</v>
      </c>
      <c r="BP47" s="263" t="s">
        <v>103</v>
      </c>
      <c r="BQ47" s="66">
        <v>9214558</v>
      </c>
      <c r="BR47" s="66">
        <v>249042</v>
      </c>
      <c r="BS47" s="263">
        <v>2988505</v>
      </c>
      <c r="BT47" s="66">
        <v>8082574</v>
      </c>
      <c r="BU47" s="67">
        <v>212699</v>
      </c>
      <c r="BV47" s="74">
        <v>2339693</v>
      </c>
      <c r="BW47" s="66" t="s">
        <v>103</v>
      </c>
      <c r="BX47" s="67">
        <v>270</v>
      </c>
      <c r="BY47" s="74">
        <v>270</v>
      </c>
      <c r="BZ47" s="66" t="s">
        <v>103</v>
      </c>
      <c r="CA47" s="67">
        <v>29433400</v>
      </c>
      <c r="CB47" s="74">
        <v>156669.20000000001</v>
      </c>
      <c r="CC47" s="66" t="s">
        <v>103</v>
      </c>
      <c r="CD47" s="66" t="s">
        <v>103</v>
      </c>
      <c r="CE47" s="263" t="s">
        <v>103</v>
      </c>
      <c r="CF47" s="66" t="s">
        <v>103</v>
      </c>
      <c r="CG47" s="66" t="s">
        <v>103</v>
      </c>
      <c r="CH47" s="263" t="s">
        <v>103</v>
      </c>
      <c r="CI47" s="66" t="s">
        <v>103</v>
      </c>
      <c r="CJ47" s="66" t="s">
        <v>103</v>
      </c>
      <c r="CK47" s="263" t="s">
        <v>103</v>
      </c>
      <c r="CL47" s="201" t="s">
        <v>103</v>
      </c>
      <c r="CM47" s="202">
        <v>15.8</v>
      </c>
      <c r="CN47" s="203">
        <v>20.5</v>
      </c>
      <c r="CO47" s="201">
        <v>70.2</v>
      </c>
      <c r="CP47" s="202">
        <v>15.8</v>
      </c>
      <c r="CQ47" s="203">
        <v>20.5</v>
      </c>
      <c r="CR47" s="66" t="s">
        <v>103</v>
      </c>
      <c r="CS47" s="66" t="s">
        <v>103</v>
      </c>
      <c r="CT47" s="263" t="s">
        <v>103</v>
      </c>
      <c r="CU47" s="66" t="s">
        <v>103</v>
      </c>
      <c r="CV47" s="123">
        <v>1.35</v>
      </c>
      <c r="CW47" s="124">
        <v>3.2450000000000001</v>
      </c>
      <c r="CX47" s="352" t="s">
        <v>105</v>
      </c>
      <c r="CY47" s="66">
        <v>34</v>
      </c>
      <c r="CZ47" s="66" t="s">
        <v>98</v>
      </c>
      <c r="DA47" s="66">
        <v>35</v>
      </c>
      <c r="DB47" s="66" t="s">
        <v>98</v>
      </c>
      <c r="DC47" s="67">
        <v>33</v>
      </c>
      <c r="DD47" s="263" t="s">
        <v>98</v>
      </c>
      <c r="DE47" s="265">
        <v>22296073.469999999</v>
      </c>
      <c r="DF47" s="20">
        <v>26184321</v>
      </c>
      <c r="DG47" s="367">
        <v>27732588</v>
      </c>
      <c r="DH47" s="287">
        <v>3</v>
      </c>
      <c r="DI47" s="102">
        <v>76</v>
      </c>
      <c r="DJ47" s="102">
        <v>3.8</v>
      </c>
      <c r="DK47" s="102">
        <v>90</v>
      </c>
      <c r="DL47" s="102">
        <v>4</v>
      </c>
      <c r="DM47" s="387">
        <v>70</v>
      </c>
      <c r="DN47" s="297">
        <v>0</v>
      </c>
      <c r="DO47" s="19">
        <v>8</v>
      </c>
      <c r="DP47" s="297">
        <v>62694</v>
      </c>
      <c r="DQ47" s="19">
        <v>57488</v>
      </c>
      <c r="DR47" s="265">
        <v>27671523.949999999</v>
      </c>
      <c r="DS47" s="20">
        <v>55847860.560000002</v>
      </c>
      <c r="DT47" s="367">
        <v>116084816.74000001</v>
      </c>
      <c r="DU47" s="265">
        <v>106872482.55000001</v>
      </c>
      <c r="DV47" s="20">
        <v>90718799.420000002</v>
      </c>
      <c r="DW47" s="367">
        <v>96840043.100000009</v>
      </c>
      <c r="DX47" s="265">
        <v>141372</v>
      </c>
      <c r="DY47" s="20">
        <v>139252</v>
      </c>
      <c r="DZ47" s="367">
        <v>139129</v>
      </c>
      <c r="EA47" s="265">
        <v>495949</v>
      </c>
      <c r="EB47" s="20">
        <v>496596</v>
      </c>
      <c r="EC47" s="367">
        <v>496460</v>
      </c>
      <c r="ED47" s="265" t="s">
        <v>115</v>
      </c>
      <c r="EE47" s="20" t="s">
        <v>115</v>
      </c>
      <c r="EF47" s="367" t="s">
        <v>115</v>
      </c>
      <c r="EG47" s="495">
        <v>0.66201935319582383</v>
      </c>
      <c r="EH47" s="496">
        <v>0.62411311866256858</v>
      </c>
      <c r="EI47" s="497">
        <v>0.61582416318668287</v>
      </c>
      <c r="EJ47" s="568">
        <v>7.6109106086273354E-3</v>
      </c>
      <c r="EK47" s="569">
        <v>1.6491193054238809E-2</v>
      </c>
      <c r="EL47" s="570" t="s">
        <v>103</v>
      </c>
      <c r="EM47" s="568">
        <v>0.45717021433306326</v>
      </c>
      <c r="EN47" s="569">
        <v>0.42053789731051344</v>
      </c>
      <c r="EO47" s="570" t="s">
        <v>103</v>
      </c>
      <c r="EP47" s="568">
        <v>0.53521887505830945</v>
      </c>
      <c r="EQ47" s="569">
        <v>0.56297090963524776</v>
      </c>
      <c r="ER47" s="570" t="s">
        <v>103</v>
      </c>
      <c r="ES47" s="600">
        <v>4.1478299999999996E-2</v>
      </c>
      <c r="ET47" s="601">
        <v>3.73724E-2</v>
      </c>
      <c r="EU47" s="602">
        <v>2.8221599999999999E-2</v>
      </c>
      <c r="EV47" s="265">
        <v>952.89836000000003</v>
      </c>
      <c r="EW47" s="20">
        <v>938.60879</v>
      </c>
      <c r="EX47" s="367">
        <v>937.77972</v>
      </c>
      <c r="EY47" s="307">
        <v>0.77817771578215689</v>
      </c>
      <c r="EZ47" s="31">
        <v>0.7809979743586517</v>
      </c>
      <c r="FA47" s="404">
        <v>0.78110225318562787</v>
      </c>
      <c r="FB47" s="265">
        <v>422.53770194946668</v>
      </c>
      <c r="FC47" s="20">
        <v>538.99405394536529</v>
      </c>
      <c r="FD47" s="367">
        <v>555.0675991346161</v>
      </c>
      <c r="FE47" s="287">
        <v>105</v>
      </c>
      <c r="FF47" s="102">
        <v>100</v>
      </c>
      <c r="FG47" s="387">
        <v>96</v>
      </c>
      <c r="FH47" s="201">
        <v>7.7253437738731856</v>
      </c>
      <c r="FI47" s="202">
        <v>4.6048889782552491</v>
      </c>
      <c r="FJ47" s="203" t="s">
        <v>103</v>
      </c>
      <c r="FK47" s="201">
        <v>986</v>
      </c>
      <c r="FL47" s="202">
        <v>807</v>
      </c>
      <c r="FM47" s="203">
        <v>680</v>
      </c>
      <c r="FN47" s="315">
        <v>3111.71</v>
      </c>
      <c r="FO47" s="240">
        <v>3884.81</v>
      </c>
      <c r="FP47" s="414">
        <v>4122.16</v>
      </c>
      <c r="FQ47" s="297">
        <v>10</v>
      </c>
      <c r="FR47" s="18">
        <v>6</v>
      </c>
      <c r="FS47" s="19">
        <v>3</v>
      </c>
      <c r="FT47" s="66">
        <v>26723</v>
      </c>
      <c r="FU47" s="67">
        <v>21556</v>
      </c>
      <c r="FV47" s="203" t="s">
        <v>103</v>
      </c>
      <c r="FW47" s="66">
        <v>487667</v>
      </c>
      <c r="FX47" s="67">
        <v>650863</v>
      </c>
      <c r="FY47" s="203" t="s">
        <v>103</v>
      </c>
      <c r="FZ47" s="66">
        <v>1340.9409000000001</v>
      </c>
      <c r="GA47" s="67">
        <v>1586.71714</v>
      </c>
      <c r="GB47" s="74">
        <v>1617.3158000000001</v>
      </c>
      <c r="GC47" s="74">
        <v>43275248.629089601</v>
      </c>
      <c r="GD47" s="263">
        <v>62740356.073333301</v>
      </c>
      <c r="GE47" s="263">
        <v>16678101.68</v>
      </c>
      <c r="GF47" s="263">
        <v>167037866.87</v>
      </c>
      <c r="GG47" s="263">
        <v>0</v>
      </c>
      <c r="GH47" s="263">
        <v>0</v>
      </c>
      <c r="GI47" s="263">
        <v>0</v>
      </c>
      <c r="GJ47" s="263">
        <v>0</v>
      </c>
      <c r="GK47" s="263">
        <v>0</v>
      </c>
      <c r="GL47" s="263">
        <v>0</v>
      </c>
      <c r="GM47" s="263">
        <v>17</v>
      </c>
      <c r="GN47" s="263">
        <v>0</v>
      </c>
    </row>
    <row r="48" spans="1:196" s="40" customFormat="1" x14ac:dyDescent="0.25">
      <c r="A48" s="175" t="s">
        <v>106</v>
      </c>
      <c r="B48" s="39" t="s">
        <v>39</v>
      </c>
      <c r="C48" s="85">
        <v>7466300</v>
      </c>
      <c r="D48" s="84" t="s">
        <v>98</v>
      </c>
      <c r="E48" s="85">
        <f>(3472+1173+350+517+436+536+125)*1000</f>
        <v>6609000</v>
      </c>
      <c r="F48" s="85" t="s">
        <v>98</v>
      </c>
      <c r="G48" s="85">
        <f>(510.1+2740.4+82.9+104.5+597.1+201.6+303.6+230+104.8+32.4+882.8+12.6+6.4+22.6+250.9+528.1+2.2+6)*1000</f>
        <v>6619000.0000000009</v>
      </c>
      <c r="H48" s="86" t="s">
        <v>98</v>
      </c>
      <c r="I48" s="84">
        <v>17668000</v>
      </c>
      <c r="J48" s="85">
        <v>8980000</v>
      </c>
      <c r="K48" s="86">
        <v>8299000</v>
      </c>
      <c r="L48" s="452">
        <v>1147.8</v>
      </c>
      <c r="M48" s="452" t="s">
        <v>98</v>
      </c>
      <c r="N48" s="255">
        <f>121.1+401.2+14.6+40.9+87.7+33.8+46.7+36.2+30.9+11.3+128.4+8.1+3.2+10.6+44.8+69.3</f>
        <v>1088.8</v>
      </c>
      <c r="O48" s="453" t="s">
        <v>98</v>
      </c>
      <c r="P48" s="453">
        <f>121.1+404+14.6+39.7+96.2+33.8+46.1+36.4+98.2+11.5+136.2+8.1+3.2+10.6+45+69.3+2.7+3.7</f>
        <v>1180.4000000000001</v>
      </c>
      <c r="Q48" s="454" t="s">
        <v>98</v>
      </c>
      <c r="R48" s="84">
        <v>151</v>
      </c>
      <c r="S48" s="84" t="s">
        <v>98</v>
      </c>
      <c r="T48" s="84">
        <f>41+87</f>
        <v>128</v>
      </c>
      <c r="U48" s="84" t="s">
        <v>98</v>
      </c>
      <c r="V48" s="85">
        <f>38+80</f>
        <v>118</v>
      </c>
      <c r="W48" s="86" t="s">
        <v>98</v>
      </c>
      <c r="X48" s="66" t="s">
        <v>103</v>
      </c>
      <c r="Y48" s="66" t="s">
        <v>98</v>
      </c>
      <c r="Z48" s="66" t="s">
        <v>103</v>
      </c>
      <c r="AA48" s="66" t="s">
        <v>98</v>
      </c>
      <c r="AB48" s="66" t="s">
        <v>103</v>
      </c>
      <c r="AC48" s="74" t="s">
        <v>98</v>
      </c>
      <c r="AD48" s="84" t="s">
        <v>103</v>
      </c>
      <c r="AE48" s="84" t="s">
        <v>98</v>
      </c>
      <c r="AF48" s="84" t="s">
        <v>103</v>
      </c>
      <c r="AG48" s="84" t="s">
        <v>98</v>
      </c>
      <c r="AH48" s="84" t="s">
        <v>103</v>
      </c>
      <c r="AI48" s="86" t="s">
        <v>98</v>
      </c>
      <c r="AJ48" s="84" t="s">
        <v>103</v>
      </c>
      <c r="AK48" s="84" t="s">
        <v>103</v>
      </c>
      <c r="AL48" s="338" t="s">
        <v>103</v>
      </c>
      <c r="AM48" s="84" t="s">
        <v>103</v>
      </c>
      <c r="AN48" s="84" t="s">
        <v>103</v>
      </c>
      <c r="AO48" s="86" t="s">
        <v>103</v>
      </c>
      <c r="AP48" s="452" t="s">
        <v>103</v>
      </c>
      <c r="AQ48" s="452" t="s">
        <v>98</v>
      </c>
      <c r="AR48" s="452" t="s">
        <v>103</v>
      </c>
      <c r="AS48" s="452" t="s">
        <v>98</v>
      </c>
      <c r="AT48" s="255" t="s">
        <v>103</v>
      </c>
      <c r="AU48" s="454" t="s">
        <v>98</v>
      </c>
      <c r="AV48" s="554">
        <v>4</v>
      </c>
      <c r="AW48" s="554" t="s">
        <v>98</v>
      </c>
      <c r="AX48" s="554" t="s">
        <v>103</v>
      </c>
      <c r="AY48" s="554" t="s">
        <v>98</v>
      </c>
      <c r="AZ48" s="555" t="s">
        <v>103</v>
      </c>
      <c r="BA48" s="556" t="s">
        <v>98</v>
      </c>
      <c r="BB48" s="84" t="s">
        <v>103</v>
      </c>
      <c r="BC48" s="84" t="s">
        <v>103</v>
      </c>
      <c r="BD48" s="84" t="s">
        <v>103</v>
      </c>
      <c r="BE48" s="338" t="s">
        <v>103</v>
      </c>
      <c r="BF48" s="84" t="s">
        <v>103</v>
      </c>
      <c r="BG48" s="84" t="s">
        <v>103</v>
      </c>
      <c r="BH48" s="84" t="s">
        <v>103</v>
      </c>
      <c r="BI48" s="338" t="s">
        <v>103</v>
      </c>
      <c r="BJ48" s="84" t="s">
        <v>103</v>
      </c>
      <c r="BK48" s="84" t="s">
        <v>103</v>
      </c>
      <c r="BL48" s="85" t="s">
        <v>103</v>
      </c>
      <c r="BM48" s="86" t="s">
        <v>103</v>
      </c>
      <c r="BN48" s="84" t="s">
        <v>103</v>
      </c>
      <c r="BO48" s="84" t="s">
        <v>103</v>
      </c>
      <c r="BP48" s="338" t="s">
        <v>103</v>
      </c>
      <c r="BQ48" s="84" t="s">
        <v>103</v>
      </c>
      <c r="BR48" s="84" t="s">
        <v>103</v>
      </c>
      <c r="BS48" s="338" t="s">
        <v>103</v>
      </c>
      <c r="BT48" s="84" t="s">
        <v>103</v>
      </c>
      <c r="BU48" s="85" t="s">
        <v>103</v>
      </c>
      <c r="BV48" s="86" t="s">
        <v>103</v>
      </c>
      <c r="BW48" s="84">
        <v>82</v>
      </c>
      <c r="BX48" s="85">
        <v>81</v>
      </c>
      <c r="BY48" s="86">
        <v>81</v>
      </c>
      <c r="BZ48" s="84">
        <v>167963.7</v>
      </c>
      <c r="CA48" s="85">
        <v>88534.56</v>
      </c>
      <c r="CB48" s="86">
        <v>99381.51</v>
      </c>
      <c r="CC48" s="84" t="s">
        <v>103</v>
      </c>
      <c r="CD48" s="85">
        <v>65</v>
      </c>
      <c r="CE48" s="86">
        <v>65</v>
      </c>
      <c r="CF48" s="84">
        <v>0</v>
      </c>
      <c r="CG48" s="85">
        <v>0</v>
      </c>
      <c r="CH48" s="86">
        <v>0</v>
      </c>
      <c r="CI48" s="84">
        <v>0</v>
      </c>
      <c r="CJ48" s="85">
        <v>0</v>
      </c>
      <c r="CK48" s="86">
        <v>0</v>
      </c>
      <c r="CL48" s="214">
        <v>16.43</v>
      </c>
      <c r="CM48" s="215">
        <v>18.850000000000001</v>
      </c>
      <c r="CN48" s="216">
        <v>18.96</v>
      </c>
      <c r="CO48" s="214">
        <v>15</v>
      </c>
      <c r="CP48" s="215">
        <v>17</v>
      </c>
      <c r="CQ48" s="216">
        <v>17</v>
      </c>
      <c r="CR48" s="84">
        <v>30</v>
      </c>
      <c r="CS48" s="85">
        <v>32</v>
      </c>
      <c r="CT48" s="86">
        <v>32</v>
      </c>
      <c r="CU48" s="84">
        <v>0</v>
      </c>
      <c r="CV48" s="85">
        <v>0</v>
      </c>
      <c r="CW48" s="86">
        <v>0</v>
      </c>
      <c r="CX48" s="359" t="s">
        <v>105</v>
      </c>
      <c r="CY48" s="84">
        <v>24</v>
      </c>
      <c r="CZ48" s="84" t="s">
        <v>98</v>
      </c>
      <c r="DA48" s="84">
        <v>17</v>
      </c>
      <c r="DB48" s="84" t="s">
        <v>98</v>
      </c>
      <c r="DC48" s="85">
        <v>22</v>
      </c>
      <c r="DD48" s="338" t="s">
        <v>98</v>
      </c>
      <c r="DE48" s="280">
        <v>6283360</v>
      </c>
      <c r="DF48" s="98">
        <v>12306903.880000001</v>
      </c>
      <c r="DG48" s="483">
        <v>33851000</v>
      </c>
      <c r="DH48" s="293">
        <v>2.8</v>
      </c>
      <c r="DI48" s="228">
        <v>80</v>
      </c>
      <c r="DJ48" s="228">
        <v>3.4</v>
      </c>
      <c r="DK48" s="228">
        <v>98</v>
      </c>
      <c r="DL48" s="228">
        <v>3.4</v>
      </c>
      <c r="DM48" s="393">
        <v>98</v>
      </c>
      <c r="DN48" s="687">
        <v>0</v>
      </c>
      <c r="DO48" s="688"/>
      <c r="DP48" s="300">
        <v>25543</v>
      </c>
      <c r="DQ48" s="399">
        <v>32333</v>
      </c>
      <c r="DR48" s="303"/>
      <c r="DS48" s="52"/>
      <c r="DT48" s="400"/>
      <c r="DU48" s="266">
        <v>13429323.59</v>
      </c>
      <c r="DV48" s="41">
        <v>11614121.209999999</v>
      </c>
      <c r="DW48" s="398">
        <v>13951035.190000001</v>
      </c>
      <c r="DX48" s="266">
        <v>92988</v>
      </c>
      <c r="DY48" s="41">
        <v>89883</v>
      </c>
      <c r="DZ48" s="398">
        <v>89590</v>
      </c>
      <c r="EA48" s="298"/>
      <c r="EB48" s="51"/>
      <c r="EC48" s="396"/>
      <c r="ED48" s="266" t="s">
        <v>115</v>
      </c>
      <c r="EE48" s="41" t="s">
        <v>115</v>
      </c>
      <c r="EF48" s="398" t="s">
        <v>115</v>
      </c>
      <c r="EG48" s="495">
        <v>0.64683615090119151</v>
      </c>
      <c r="EH48" s="496">
        <v>0.6073117274679305</v>
      </c>
      <c r="EI48" s="497">
        <v>0.60294675745060833</v>
      </c>
      <c r="EJ48" s="568">
        <v>2.2544440119372001E-2</v>
      </c>
      <c r="EK48" s="569">
        <v>6.4022704655191484E-2</v>
      </c>
      <c r="EL48" s="570" t="s">
        <v>103</v>
      </c>
      <c r="EM48" s="568">
        <v>0.63088750486570655</v>
      </c>
      <c r="EN48" s="569">
        <v>0.53366997161918106</v>
      </c>
      <c r="EO48" s="570" t="s">
        <v>103</v>
      </c>
      <c r="EP48" s="568">
        <v>0.34656805501492149</v>
      </c>
      <c r="EQ48" s="569">
        <v>0.4023073237256275</v>
      </c>
      <c r="ER48" s="570" t="s">
        <v>103</v>
      </c>
      <c r="ES48" s="600">
        <v>5.5064200000000001E-2</v>
      </c>
      <c r="ET48" s="601">
        <v>4.6476300000000005E-2</v>
      </c>
      <c r="EU48" s="602">
        <v>3.4266400000000002E-2</v>
      </c>
      <c r="EV48" s="265">
        <v>1089.6179999999999</v>
      </c>
      <c r="EW48" s="20">
        <v>1053.3575499999999</v>
      </c>
      <c r="EX48" s="367">
        <v>1049.92383</v>
      </c>
      <c r="EY48" s="303"/>
      <c r="EZ48" s="52"/>
      <c r="FA48" s="400"/>
      <c r="FB48" s="265">
        <v>414.09644255172714</v>
      </c>
      <c r="FC48" s="20">
        <v>511.54278339619287</v>
      </c>
      <c r="FD48" s="367">
        <v>524.62328384864384</v>
      </c>
      <c r="FE48" s="293" t="s">
        <v>103</v>
      </c>
      <c r="FF48" s="108" t="s">
        <v>103</v>
      </c>
      <c r="FG48" s="393" t="s">
        <v>103</v>
      </c>
      <c r="FH48" s="214">
        <v>30.496850131199725</v>
      </c>
      <c r="FI48" s="215">
        <v>8.8974222044213036</v>
      </c>
      <c r="FJ48" s="216" t="s">
        <v>103</v>
      </c>
      <c r="FK48" s="214">
        <v>157</v>
      </c>
      <c r="FL48" s="215">
        <v>153</v>
      </c>
      <c r="FM48" s="216">
        <v>160</v>
      </c>
      <c r="FN48" s="321">
        <v>4851.26</v>
      </c>
      <c r="FO48" s="247">
        <v>6131.62</v>
      </c>
      <c r="FP48" s="420">
        <v>6609.12</v>
      </c>
      <c r="FQ48" s="300">
        <v>8</v>
      </c>
      <c r="FR48" s="38">
        <v>1</v>
      </c>
      <c r="FS48" s="399">
        <v>4</v>
      </c>
      <c r="FT48" s="84" t="s">
        <v>103</v>
      </c>
      <c r="FU48" s="85" t="s">
        <v>103</v>
      </c>
      <c r="FV48" s="216" t="s">
        <v>103</v>
      </c>
      <c r="FW48" s="84">
        <v>845626</v>
      </c>
      <c r="FX48" s="85">
        <v>444004</v>
      </c>
      <c r="FY48" s="216" t="s">
        <v>103</v>
      </c>
      <c r="FZ48" s="84">
        <v>956.14152000000001</v>
      </c>
      <c r="GA48" s="85">
        <v>1079.37787</v>
      </c>
      <c r="GB48" s="86">
        <v>1080.3806099999999</v>
      </c>
      <c r="GC48" s="86">
        <v>31197267.785736099</v>
      </c>
      <c r="GD48" s="338">
        <v>4652409.2966666697</v>
      </c>
      <c r="GE48" s="338">
        <v>0</v>
      </c>
      <c r="GF48" s="338">
        <v>0</v>
      </c>
      <c r="GG48" s="338">
        <v>0</v>
      </c>
      <c r="GH48" s="338">
        <v>0</v>
      </c>
      <c r="GI48" s="338">
        <v>0</v>
      </c>
      <c r="GJ48" s="338">
        <v>0</v>
      </c>
      <c r="GK48" s="338">
        <v>0</v>
      </c>
      <c r="GL48" s="338">
        <v>0</v>
      </c>
      <c r="GM48" s="338">
        <v>0</v>
      </c>
      <c r="GN48" s="338">
        <v>0</v>
      </c>
    </row>
    <row r="49" spans="1:196" s="13" customFormat="1" x14ac:dyDescent="0.25">
      <c r="A49" s="173" t="s">
        <v>106</v>
      </c>
      <c r="B49" s="14" t="s">
        <v>38</v>
      </c>
      <c r="C49" s="69">
        <v>4604000</v>
      </c>
      <c r="D49" s="68" t="s">
        <v>98</v>
      </c>
      <c r="E49" s="69">
        <v>4495000</v>
      </c>
      <c r="F49" s="69" t="s">
        <v>98</v>
      </c>
      <c r="G49" s="69">
        <v>4472000</v>
      </c>
      <c r="H49" s="70" t="s">
        <v>98</v>
      </c>
      <c r="I49" s="68">
        <v>13995000</v>
      </c>
      <c r="J49" s="69">
        <v>16375000</v>
      </c>
      <c r="K49" s="70">
        <v>15713000</v>
      </c>
      <c r="L49" s="427">
        <v>230.9</v>
      </c>
      <c r="M49" s="427" t="s">
        <v>98</v>
      </c>
      <c r="N49" s="251">
        <v>177.3</v>
      </c>
      <c r="O49" s="439" t="s">
        <v>98</v>
      </c>
      <c r="P49" s="439">
        <v>177.3</v>
      </c>
      <c r="Q49" s="440" t="s">
        <v>98</v>
      </c>
      <c r="R49" s="68">
        <v>64</v>
      </c>
      <c r="S49" s="68" t="s">
        <v>98</v>
      </c>
      <c r="T49" s="68">
        <v>55</v>
      </c>
      <c r="U49" s="68" t="s">
        <v>98</v>
      </c>
      <c r="V49" s="69">
        <v>55</v>
      </c>
      <c r="W49" s="70" t="s">
        <v>98</v>
      </c>
      <c r="X49" s="68">
        <v>42</v>
      </c>
      <c r="Y49" s="68" t="s">
        <v>98</v>
      </c>
      <c r="Z49" s="68">
        <v>0</v>
      </c>
      <c r="AA49" s="68" t="s">
        <v>98</v>
      </c>
      <c r="AB49" s="68">
        <v>0</v>
      </c>
      <c r="AC49" s="70" t="s">
        <v>98</v>
      </c>
      <c r="AD49" s="68">
        <v>14</v>
      </c>
      <c r="AE49" s="68" t="s">
        <v>98</v>
      </c>
      <c r="AF49" s="68">
        <v>55</v>
      </c>
      <c r="AG49" s="68" t="s">
        <v>98</v>
      </c>
      <c r="AH49" s="68">
        <v>55</v>
      </c>
      <c r="AI49" s="70" t="s">
        <v>98</v>
      </c>
      <c r="AJ49" s="68">
        <v>33</v>
      </c>
      <c r="AK49" s="68">
        <v>0</v>
      </c>
      <c r="AL49" s="258">
        <v>0</v>
      </c>
      <c r="AM49" s="68">
        <v>0</v>
      </c>
      <c r="AN49" s="68">
        <v>0</v>
      </c>
      <c r="AO49" s="70">
        <v>0</v>
      </c>
      <c r="AP49" s="427">
        <v>8</v>
      </c>
      <c r="AQ49" s="427" t="s">
        <v>98</v>
      </c>
      <c r="AR49" s="427">
        <v>4</v>
      </c>
      <c r="AS49" s="427" t="s">
        <v>98</v>
      </c>
      <c r="AT49" s="251">
        <v>5</v>
      </c>
      <c r="AU49" s="440" t="s">
        <v>98</v>
      </c>
      <c r="AV49" s="164">
        <v>6.21</v>
      </c>
      <c r="AW49" s="164" t="s">
        <v>98</v>
      </c>
      <c r="AX49" s="164">
        <v>5.37</v>
      </c>
      <c r="AY49" s="164" t="s">
        <v>98</v>
      </c>
      <c r="AZ49" s="535">
        <v>5.37</v>
      </c>
      <c r="BA49" s="536" t="s">
        <v>98</v>
      </c>
      <c r="BB49" s="68" t="s">
        <v>103</v>
      </c>
      <c r="BC49" s="68" t="s">
        <v>103</v>
      </c>
      <c r="BD49" s="68" t="s">
        <v>103</v>
      </c>
      <c r="BE49" s="258" t="s">
        <v>103</v>
      </c>
      <c r="BF49" s="68">
        <v>4758379</v>
      </c>
      <c r="BG49" s="68">
        <v>22055</v>
      </c>
      <c r="BH49" s="68">
        <v>21926</v>
      </c>
      <c r="BI49" s="258">
        <v>48927</v>
      </c>
      <c r="BJ49" s="68">
        <v>4420562</v>
      </c>
      <c r="BK49" s="68">
        <v>18190</v>
      </c>
      <c r="BL49" s="69">
        <v>22310</v>
      </c>
      <c r="BM49" s="70">
        <v>46172</v>
      </c>
      <c r="BN49" s="68">
        <v>7120445</v>
      </c>
      <c r="BO49" s="68">
        <v>1746466</v>
      </c>
      <c r="BP49" s="258">
        <v>3007839</v>
      </c>
      <c r="BQ49" s="68">
        <v>8348856</v>
      </c>
      <c r="BR49" s="68">
        <v>361651</v>
      </c>
      <c r="BS49" s="258">
        <v>3991117</v>
      </c>
      <c r="BT49" s="68">
        <v>8350767</v>
      </c>
      <c r="BU49" s="69">
        <v>416636</v>
      </c>
      <c r="BV49" s="70">
        <v>4019406</v>
      </c>
      <c r="BW49" s="68">
        <v>472</v>
      </c>
      <c r="BX49" s="69">
        <v>953</v>
      </c>
      <c r="BY49" s="70">
        <v>946</v>
      </c>
      <c r="BZ49" s="68">
        <v>570000</v>
      </c>
      <c r="CA49" s="69">
        <v>983000</v>
      </c>
      <c r="CB49" s="70">
        <v>970000</v>
      </c>
      <c r="CC49" s="68">
        <v>30</v>
      </c>
      <c r="CD49" s="69">
        <v>50</v>
      </c>
      <c r="CE49" s="70">
        <v>50</v>
      </c>
      <c r="CF49" s="68">
        <v>0</v>
      </c>
      <c r="CG49" s="69">
        <v>0</v>
      </c>
      <c r="CH49" s="70">
        <v>0</v>
      </c>
      <c r="CI49" s="258">
        <v>0</v>
      </c>
      <c r="CJ49" s="70">
        <v>0</v>
      </c>
      <c r="CK49" s="70">
        <v>0</v>
      </c>
      <c r="CL49" s="210">
        <v>1.56</v>
      </c>
      <c r="CM49" s="211">
        <v>20.98</v>
      </c>
      <c r="CN49" s="212">
        <v>24.06</v>
      </c>
      <c r="CO49" s="210">
        <v>1.9</v>
      </c>
      <c r="CP49" s="211">
        <v>20.6</v>
      </c>
      <c r="CQ49" s="212">
        <v>24.7</v>
      </c>
      <c r="CR49" s="68" t="s">
        <v>103</v>
      </c>
      <c r="CS49" s="69" t="s">
        <v>103</v>
      </c>
      <c r="CT49" s="70">
        <v>138</v>
      </c>
      <c r="CU49" s="68" t="s">
        <v>103</v>
      </c>
      <c r="CV49" s="68" t="s">
        <v>103</v>
      </c>
      <c r="CW49" s="258" t="s">
        <v>103</v>
      </c>
      <c r="CX49" s="353" t="s">
        <v>104</v>
      </c>
      <c r="CY49" s="68">
        <v>108</v>
      </c>
      <c r="CZ49" s="68" t="s">
        <v>98</v>
      </c>
      <c r="DA49" s="68">
        <v>76</v>
      </c>
      <c r="DB49" s="68" t="s">
        <v>98</v>
      </c>
      <c r="DC49" s="69">
        <v>65</v>
      </c>
      <c r="DD49" s="258" t="s">
        <v>98</v>
      </c>
      <c r="DE49" s="264">
        <v>34584000</v>
      </c>
      <c r="DF49" s="16">
        <v>25932000</v>
      </c>
      <c r="DG49" s="368">
        <v>28347000</v>
      </c>
      <c r="DH49" s="288">
        <v>2.2000000000000002</v>
      </c>
      <c r="DI49" s="103">
        <v>81</v>
      </c>
      <c r="DJ49" s="103">
        <v>2.8</v>
      </c>
      <c r="DK49" s="103">
        <v>90</v>
      </c>
      <c r="DL49" s="103">
        <v>3.2</v>
      </c>
      <c r="DM49" s="388">
        <v>100</v>
      </c>
      <c r="DN49" s="296">
        <v>0</v>
      </c>
      <c r="DO49" s="15">
        <v>3</v>
      </c>
      <c r="DP49" s="296">
        <v>42343</v>
      </c>
      <c r="DQ49" s="15">
        <v>32619</v>
      </c>
      <c r="DR49" s="264">
        <v>17924323.579999998</v>
      </c>
      <c r="DS49" s="16">
        <v>36757779.390000001</v>
      </c>
      <c r="DT49" s="368">
        <v>47398433.369999997</v>
      </c>
      <c r="DU49" s="264">
        <v>62429717.090000004</v>
      </c>
      <c r="DV49" s="16">
        <v>56543709.130000003</v>
      </c>
      <c r="DW49" s="368">
        <v>73718823.209999993</v>
      </c>
      <c r="DX49" s="264">
        <v>121363</v>
      </c>
      <c r="DY49" s="16">
        <v>114568</v>
      </c>
      <c r="DZ49" s="368">
        <v>113621</v>
      </c>
      <c r="EA49" s="264">
        <v>303267</v>
      </c>
      <c r="EB49" s="16">
        <v>299005</v>
      </c>
      <c r="EC49" s="368">
        <v>297583</v>
      </c>
      <c r="ED49" s="267">
        <v>179526</v>
      </c>
      <c r="EE49" s="16" t="s">
        <v>115</v>
      </c>
      <c r="EF49" s="368" t="s">
        <v>115</v>
      </c>
      <c r="EG49" s="516">
        <v>0.65140116839563955</v>
      </c>
      <c r="EH49" s="499">
        <v>0.60931499196983452</v>
      </c>
      <c r="EI49" s="500">
        <v>0.60002112285581011</v>
      </c>
      <c r="EJ49" s="589">
        <v>3.1303786574870915E-2</v>
      </c>
      <c r="EK49" s="572">
        <v>9.5635598790587608E-3</v>
      </c>
      <c r="EL49" s="573" t="s">
        <v>103</v>
      </c>
      <c r="EM49" s="589">
        <v>0.38239565404475045</v>
      </c>
      <c r="EN49" s="572">
        <v>0.39726567635072957</v>
      </c>
      <c r="EO49" s="573" t="s">
        <v>103</v>
      </c>
      <c r="EP49" s="589">
        <v>0.58630055938037862</v>
      </c>
      <c r="EQ49" s="572">
        <v>0.59317076377021161</v>
      </c>
      <c r="ER49" s="573" t="s">
        <v>103</v>
      </c>
      <c r="ES49" s="621">
        <v>9.7589099999999998E-2</v>
      </c>
      <c r="ET49" s="604">
        <v>5.5738599999999999E-2</v>
      </c>
      <c r="EU49" s="605">
        <v>4.4649799999999996E-2</v>
      </c>
      <c r="EV49" s="267">
        <v>1432.8571400000001</v>
      </c>
      <c r="EW49" s="16">
        <v>1352.63282</v>
      </c>
      <c r="EX49" s="368">
        <v>1341.45218</v>
      </c>
      <c r="EY49" s="308">
        <v>0.71419117820219957</v>
      </c>
      <c r="EZ49" s="29">
        <v>0.72297998176863576</v>
      </c>
      <c r="FA49" s="405">
        <v>0.72368702639079385</v>
      </c>
      <c r="FB49" s="313">
        <v>373.65618350545327</v>
      </c>
      <c r="FC49" s="16">
        <v>237.3786746735563</v>
      </c>
      <c r="FD49" s="368">
        <v>276.03171948847483</v>
      </c>
      <c r="FE49" s="288">
        <v>22</v>
      </c>
      <c r="FF49" s="103">
        <v>23</v>
      </c>
      <c r="FG49" s="388">
        <v>40</v>
      </c>
      <c r="FH49" s="210">
        <v>4.5915740382159305</v>
      </c>
      <c r="FI49" s="211">
        <v>4.420405348788492</v>
      </c>
      <c r="FJ49" s="212" t="s">
        <v>103</v>
      </c>
      <c r="FK49" s="210">
        <v>171</v>
      </c>
      <c r="FL49" s="211">
        <v>107</v>
      </c>
      <c r="FM49" s="212">
        <v>143</v>
      </c>
      <c r="FN49" s="316">
        <v>3144.13</v>
      </c>
      <c r="FO49" s="241">
        <v>4180.67</v>
      </c>
      <c r="FP49" s="415">
        <v>4481.4399999999996</v>
      </c>
      <c r="FQ49" s="296">
        <v>2</v>
      </c>
      <c r="FR49" s="14">
        <v>3</v>
      </c>
      <c r="FS49" s="15">
        <v>4</v>
      </c>
      <c r="FT49" s="68">
        <v>38714</v>
      </c>
      <c r="FU49" s="69">
        <v>75963</v>
      </c>
      <c r="FV49" s="212" t="s">
        <v>103</v>
      </c>
      <c r="FW49" s="68">
        <v>470828</v>
      </c>
      <c r="FX49" s="69">
        <v>507668</v>
      </c>
      <c r="FY49" s="212" t="s">
        <v>103</v>
      </c>
      <c r="FZ49" s="68">
        <v>1688.8709699999999</v>
      </c>
      <c r="GA49" s="69">
        <v>1989.4567999999999</v>
      </c>
      <c r="GB49" s="70">
        <v>2030.50972</v>
      </c>
      <c r="GC49" s="70">
        <v>33270659.309227001</v>
      </c>
      <c r="GD49" s="258">
        <v>22922355.2834704</v>
      </c>
      <c r="GE49" s="258">
        <v>100912330.44</v>
      </c>
      <c r="GF49" s="258">
        <v>0</v>
      </c>
      <c r="GG49" s="258">
        <v>0</v>
      </c>
      <c r="GH49" s="258">
        <v>0</v>
      </c>
      <c r="GI49" s="258">
        <v>0</v>
      </c>
      <c r="GJ49" s="258">
        <v>0</v>
      </c>
      <c r="GK49" s="258">
        <v>0</v>
      </c>
      <c r="GL49" s="258">
        <v>0</v>
      </c>
      <c r="GM49" s="258">
        <v>20</v>
      </c>
      <c r="GN49" s="258">
        <v>0</v>
      </c>
    </row>
    <row r="50" spans="1:196" s="43" customFormat="1" x14ac:dyDescent="0.25">
      <c r="A50" s="176" t="s">
        <v>106</v>
      </c>
      <c r="B50" s="37" t="s">
        <v>40</v>
      </c>
      <c r="C50" s="88">
        <v>1647970</v>
      </c>
      <c r="D50" s="87" t="s">
        <v>98</v>
      </c>
      <c r="E50" s="87">
        <v>1452364</v>
      </c>
      <c r="F50" s="87" t="s">
        <v>98</v>
      </c>
      <c r="G50" s="88">
        <v>1456949</v>
      </c>
      <c r="H50" s="89" t="s">
        <v>98</v>
      </c>
      <c r="I50" s="87">
        <v>3511996</v>
      </c>
      <c r="J50" s="88">
        <v>3319058</v>
      </c>
      <c r="K50" s="89">
        <v>3178481</v>
      </c>
      <c r="L50" s="461">
        <v>161</v>
      </c>
      <c r="M50" s="461" t="s">
        <v>98</v>
      </c>
      <c r="N50" s="256">
        <v>200</v>
      </c>
      <c r="O50" s="462" t="s">
        <v>98</v>
      </c>
      <c r="P50" s="462">
        <v>200</v>
      </c>
      <c r="Q50" s="463" t="s">
        <v>98</v>
      </c>
      <c r="R50" s="87">
        <v>26</v>
      </c>
      <c r="S50" s="87" t="s">
        <v>98</v>
      </c>
      <c r="T50" s="87">
        <v>35</v>
      </c>
      <c r="U50" s="87" t="s">
        <v>98</v>
      </c>
      <c r="V50" s="88">
        <v>34</v>
      </c>
      <c r="W50" s="89" t="s">
        <v>98</v>
      </c>
      <c r="X50" s="87" t="s">
        <v>103</v>
      </c>
      <c r="Y50" s="87" t="s">
        <v>98</v>
      </c>
      <c r="Z50" s="87" t="s">
        <v>103</v>
      </c>
      <c r="AA50" s="87" t="s">
        <v>98</v>
      </c>
      <c r="AB50" s="87" t="s">
        <v>103</v>
      </c>
      <c r="AC50" s="89" t="s">
        <v>98</v>
      </c>
      <c r="AD50" s="87">
        <v>13</v>
      </c>
      <c r="AE50" s="87" t="s">
        <v>98</v>
      </c>
      <c r="AF50" s="87">
        <v>34</v>
      </c>
      <c r="AG50" s="87" t="s">
        <v>98</v>
      </c>
      <c r="AH50" s="87">
        <v>32</v>
      </c>
      <c r="AI50" s="89" t="s">
        <v>98</v>
      </c>
      <c r="AJ50" s="87">
        <v>0</v>
      </c>
      <c r="AK50" s="87">
        <v>0</v>
      </c>
      <c r="AL50" s="335">
        <v>0</v>
      </c>
      <c r="AM50" s="87">
        <v>0</v>
      </c>
      <c r="AN50" s="87">
        <v>0</v>
      </c>
      <c r="AO50" s="89">
        <v>0</v>
      </c>
      <c r="AP50" s="461">
        <v>13</v>
      </c>
      <c r="AQ50" s="461" t="s">
        <v>98</v>
      </c>
      <c r="AR50" s="461">
        <v>12</v>
      </c>
      <c r="AS50" s="461" t="s">
        <v>98</v>
      </c>
      <c r="AT50" s="256" t="s">
        <v>103</v>
      </c>
      <c r="AU50" s="463" t="s">
        <v>98</v>
      </c>
      <c r="AV50" s="557">
        <f>DE50/C50</f>
        <v>5.3260162502958188</v>
      </c>
      <c r="AW50" s="557" t="s">
        <v>98</v>
      </c>
      <c r="AX50" s="557">
        <f>DF50/E50</f>
        <v>6.8183175842970494</v>
      </c>
      <c r="AY50" s="557" t="s">
        <v>98</v>
      </c>
      <c r="AZ50" s="558">
        <f>DG50/G50</f>
        <v>7.0874306513131211</v>
      </c>
      <c r="BA50" s="559" t="s">
        <v>98</v>
      </c>
      <c r="BB50" s="87" t="s">
        <v>103</v>
      </c>
      <c r="BC50" s="87" t="s">
        <v>103</v>
      </c>
      <c r="BD50" s="87" t="s">
        <v>103</v>
      </c>
      <c r="BE50" s="335" t="s">
        <v>103</v>
      </c>
      <c r="BF50" s="87" t="s">
        <v>103</v>
      </c>
      <c r="BG50" s="87" t="s">
        <v>103</v>
      </c>
      <c r="BH50" s="87" t="s">
        <v>103</v>
      </c>
      <c r="BI50" s="335" t="s">
        <v>103</v>
      </c>
      <c r="BJ50" s="87" t="s">
        <v>103</v>
      </c>
      <c r="BK50" s="87" t="s">
        <v>103</v>
      </c>
      <c r="BL50" s="87" t="s">
        <v>103</v>
      </c>
      <c r="BM50" s="335" t="s">
        <v>103</v>
      </c>
      <c r="BN50" s="84" t="s">
        <v>103</v>
      </c>
      <c r="BO50" s="84" t="s">
        <v>103</v>
      </c>
      <c r="BP50" s="338" t="s">
        <v>103</v>
      </c>
      <c r="BQ50" s="84" t="s">
        <v>103</v>
      </c>
      <c r="BR50" s="84" t="s">
        <v>103</v>
      </c>
      <c r="BS50" s="338" t="s">
        <v>103</v>
      </c>
      <c r="BT50" s="84" t="s">
        <v>103</v>
      </c>
      <c r="BU50" s="85" t="s">
        <v>103</v>
      </c>
      <c r="BV50" s="86" t="s">
        <v>103</v>
      </c>
      <c r="BW50" s="87">
        <v>986</v>
      </c>
      <c r="BX50" s="88">
        <v>1681</v>
      </c>
      <c r="BY50" s="89">
        <v>1681</v>
      </c>
      <c r="BZ50" s="87">
        <v>1116537</v>
      </c>
      <c r="CA50" s="88">
        <v>1657870</v>
      </c>
      <c r="CB50" s="89">
        <v>1645022</v>
      </c>
      <c r="CC50" s="87" t="s">
        <v>103</v>
      </c>
      <c r="CD50" s="88" t="s">
        <v>103</v>
      </c>
      <c r="CE50" s="89" t="s">
        <v>103</v>
      </c>
      <c r="CF50" s="87" t="s">
        <v>103</v>
      </c>
      <c r="CG50" s="88" t="s">
        <v>103</v>
      </c>
      <c r="CH50" s="89" t="s">
        <v>103</v>
      </c>
      <c r="CI50" s="87" t="s">
        <v>103</v>
      </c>
      <c r="CJ50" s="88" t="s">
        <v>103</v>
      </c>
      <c r="CK50" s="89" t="s">
        <v>103</v>
      </c>
      <c r="CL50" s="217" t="s">
        <v>103</v>
      </c>
      <c r="CM50" s="218">
        <v>12.7</v>
      </c>
      <c r="CN50" s="219">
        <v>17.3</v>
      </c>
      <c r="CO50" s="217">
        <v>13.9</v>
      </c>
      <c r="CP50" s="218">
        <v>16.3</v>
      </c>
      <c r="CQ50" s="219">
        <v>21.9</v>
      </c>
      <c r="CR50" s="87">
        <v>82</v>
      </c>
      <c r="CS50" s="87">
        <v>82</v>
      </c>
      <c r="CT50" s="335">
        <v>82</v>
      </c>
      <c r="CU50" s="87">
        <v>6</v>
      </c>
      <c r="CV50" s="88">
        <v>6</v>
      </c>
      <c r="CW50" s="89">
        <v>7</v>
      </c>
      <c r="CX50" s="361" t="s">
        <v>112</v>
      </c>
      <c r="CY50" s="87">
        <v>16</v>
      </c>
      <c r="CZ50" s="87" t="s">
        <v>98</v>
      </c>
      <c r="DA50" s="87">
        <v>25</v>
      </c>
      <c r="DB50" s="87" t="s">
        <v>98</v>
      </c>
      <c r="DC50" s="88">
        <v>34</v>
      </c>
      <c r="DD50" s="335" t="s">
        <v>98</v>
      </c>
      <c r="DE50" s="267">
        <v>8777115</v>
      </c>
      <c r="DF50" s="44">
        <v>9902679</v>
      </c>
      <c r="DG50" s="379">
        <v>10326025</v>
      </c>
      <c r="DH50" s="232">
        <v>2.2000000000000002</v>
      </c>
      <c r="DI50" s="230">
        <v>77</v>
      </c>
      <c r="DJ50" s="230">
        <v>2.4</v>
      </c>
      <c r="DK50" s="230">
        <v>77</v>
      </c>
      <c r="DL50" s="230">
        <v>2.4</v>
      </c>
      <c r="DM50" s="394">
        <v>77</v>
      </c>
      <c r="DN50" s="702">
        <v>0</v>
      </c>
      <c r="DO50" s="703"/>
      <c r="DP50" s="301">
        <v>41474</v>
      </c>
      <c r="DQ50" s="42">
        <v>44433</v>
      </c>
      <c r="DR50" s="304"/>
      <c r="DS50" s="53"/>
      <c r="DT50" s="401"/>
      <c r="DU50" s="267">
        <v>16412561.74</v>
      </c>
      <c r="DV50" s="44">
        <v>15235038.370000001</v>
      </c>
      <c r="DW50" s="379">
        <v>20462968.830000002</v>
      </c>
      <c r="DX50" s="267">
        <v>59620</v>
      </c>
      <c r="DY50" s="44">
        <v>57959</v>
      </c>
      <c r="DZ50" s="379">
        <v>57671</v>
      </c>
      <c r="EA50" s="305"/>
      <c r="EB50" s="54"/>
      <c r="EC50" s="402"/>
      <c r="ED50" s="267">
        <v>159323</v>
      </c>
      <c r="EE50" s="44">
        <v>158939</v>
      </c>
      <c r="EF50" s="379">
        <v>158392</v>
      </c>
      <c r="EG50" s="516">
        <v>0.65207983898020794</v>
      </c>
      <c r="EH50" s="517">
        <v>0.60547973567521873</v>
      </c>
      <c r="EI50" s="518">
        <v>0.59560264257599138</v>
      </c>
      <c r="EJ50" s="589">
        <v>0.10455114822546972</v>
      </c>
      <c r="EK50" s="590">
        <v>0.11329551060680809</v>
      </c>
      <c r="EL50" s="591" t="s">
        <v>103</v>
      </c>
      <c r="EM50" s="589">
        <v>0.47295755045233123</v>
      </c>
      <c r="EN50" s="590">
        <v>0.48408978786383816</v>
      </c>
      <c r="EO50" s="591" t="s">
        <v>103</v>
      </c>
      <c r="EP50" s="589">
        <v>0.42249130132219903</v>
      </c>
      <c r="EQ50" s="590">
        <v>0.40261470152935375</v>
      </c>
      <c r="ER50" s="591" t="s">
        <v>103</v>
      </c>
      <c r="ES50" s="621">
        <v>6.7443500000000003E-2</v>
      </c>
      <c r="ET50" s="622">
        <v>4.2658100000000004E-2</v>
      </c>
      <c r="EU50" s="623">
        <v>3.48773E-2</v>
      </c>
      <c r="EV50" s="267">
        <v>2739.8897099999999</v>
      </c>
      <c r="EW50" s="44">
        <v>2663.55699</v>
      </c>
      <c r="EX50" s="379">
        <v>2650.3216900000002</v>
      </c>
      <c r="EY50" s="304"/>
      <c r="EZ50" s="53"/>
      <c r="FA50" s="401"/>
      <c r="FB50" s="313">
        <v>417.4287453788844</v>
      </c>
      <c r="FC50" s="236">
        <v>550.53196509352642</v>
      </c>
      <c r="FD50" s="411">
        <v>568.13475428051913</v>
      </c>
      <c r="FE50" s="232">
        <v>53</v>
      </c>
      <c r="FF50" s="109">
        <v>46</v>
      </c>
      <c r="FG50" s="394">
        <v>50</v>
      </c>
      <c r="FH50" s="217">
        <v>6.4441881918819188</v>
      </c>
      <c r="FI50" s="218">
        <v>8.4285098086578447</v>
      </c>
      <c r="FJ50" s="219" t="s">
        <v>103</v>
      </c>
      <c r="FK50" s="217">
        <v>149</v>
      </c>
      <c r="FL50" s="218">
        <v>76</v>
      </c>
      <c r="FM50" s="219">
        <v>78</v>
      </c>
      <c r="FN50" s="322">
        <v>2939.85</v>
      </c>
      <c r="FO50" s="248">
        <v>3887.57</v>
      </c>
      <c r="FP50" s="421">
        <v>4141.32</v>
      </c>
      <c r="FQ50" s="301">
        <v>1</v>
      </c>
      <c r="FR50" s="36">
        <v>3</v>
      </c>
      <c r="FS50" s="42">
        <v>2</v>
      </c>
      <c r="FT50" s="87">
        <v>20211</v>
      </c>
      <c r="FU50" s="88">
        <v>29392</v>
      </c>
      <c r="FV50" s="219" t="s">
        <v>103</v>
      </c>
      <c r="FW50" s="87">
        <v>462683</v>
      </c>
      <c r="FX50" s="88">
        <v>544873</v>
      </c>
      <c r="FY50" s="219" t="s">
        <v>103</v>
      </c>
      <c r="FZ50" s="87">
        <v>1629.3883900000001</v>
      </c>
      <c r="GA50" s="88">
        <v>1860.68876</v>
      </c>
      <c r="GB50" s="89">
        <v>1913.7233100000001</v>
      </c>
      <c r="GC50" s="89">
        <v>6122469.8845320502</v>
      </c>
      <c r="GD50" s="335">
        <v>15428241.900555599</v>
      </c>
      <c r="GE50" s="335">
        <v>30320971.030000001</v>
      </c>
      <c r="GF50" s="335">
        <v>5251592.3099999996</v>
      </c>
      <c r="GG50" s="335">
        <v>0</v>
      </c>
      <c r="GH50" s="335">
        <v>0</v>
      </c>
      <c r="GI50" s="335">
        <v>0</v>
      </c>
      <c r="GJ50" s="335">
        <v>0</v>
      </c>
      <c r="GK50" s="335">
        <v>0</v>
      </c>
      <c r="GL50" s="335">
        <v>0</v>
      </c>
      <c r="GM50" s="335">
        <v>11</v>
      </c>
      <c r="GN50" s="335">
        <v>0</v>
      </c>
    </row>
    <row r="51" spans="1:196" s="11" customFormat="1" x14ac:dyDescent="0.25">
      <c r="A51" s="165"/>
      <c r="B51" s="190" t="s">
        <v>67</v>
      </c>
      <c r="C51" s="152"/>
      <c r="D51" s="152"/>
      <c r="E51" s="152"/>
      <c r="F51" s="152"/>
      <c r="G51" s="152"/>
      <c r="H51" s="329"/>
      <c r="I51" s="152"/>
      <c r="J51" s="152"/>
      <c r="K51" s="329"/>
      <c r="L51" s="467"/>
      <c r="M51" s="467"/>
      <c r="N51" s="467"/>
      <c r="O51" s="467"/>
      <c r="P51" s="467"/>
      <c r="Q51" s="468"/>
      <c r="R51" s="152"/>
      <c r="S51" s="152"/>
      <c r="T51" s="152"/>
      <c r="U51" s="152"/>
      <c r="V51" s="152"/>
      <c r="W51" s="329"/>
      <c r="X51" s="152"/>
      <c r="Y51" s="152"/>
      <c r="Z51" s="152"/>
      <c r="AA51" s="152"/>
      <c r="AB51" s="152"/>
      <c r="AC51" s="329"/>
      <c r="AD51" s="152"/>
      <c r="AE51" s="152"/>
      <c r="AF51" s="152"/>
      <c r="AG51" s="152"/>
      <c r="AH51" s="152"/>
      <c r="AI51" s="329"/>
      <c r="AJ51" s="152"/>
      <c r="AK51" s="152"/>
      <c r="AL51" s="329"/>
      <c r="AM51" s="152"/>
      <c r="AN51" s="152"/>
      <c r="AO51" s="329"/>
      <c r="AP51" s="467"/>
      <c r="AQ51" s="467"/>
      <c r="AR51" s="467"/>
      <c r="AS51" s="467"/>
      <c r="AT51" s="467"/>
      <c r="AU51" s="468"/>
      <c r="AV51" s="560"/>
      <c r="AW51" s="560"/>
      <c r="AX51" s="560"/>
      <c r="AY51" s="560"/>
      <c r="AZ51" s="560"/>
      <c r="BA51" s="561"/>
      <c r="BB51" s="152"/>
      <c r="BC51" s="152"/>
      <c r="BD51" s="152"/>
      <c r="BE51" s="329"/>
      <c r="BF51" s="152"/>
      <c r="BG51" s="152"/>
      <c r="BH51" s="152"/>
      <c r="BI51" s="329"/>
      <c r="BJ51" s="152"/>
      <c r="BK51" s="152"/>
      <c r="BL51" s="152"/>
      <c r="BM51" s="329"/>
      <c r="BN51" s="152"/>
      <c r="BO51" s="152"/>
      <c r="BP51" s="329"/>
      <c r="BQ51" s="152"/>
      <c r="BR51" s="152"/>
      <c r="BS51" s="329"/>
      <c r="BT51" s="152"/>
      <c r="BU51" s="152"/>
      <c r="BV51" s="329"/>
      <c r="BW51" s="152"/>
      <c r="BX51" s="152"/>
      <c r="BY51" s="329"/>
      <c r="BZ51" s="152"/>
      <c r="CA51" s="152"/>
      <c r="CB51" s="329"/>
      <c r="CC51" s="152"/>
      <c r="CD51" s="152"/>
      <c r="CE51" s="329"/>
      <c r="CF51" s="152"/>
      <c r="CG51" s="152"/>
      <c r="CH51" s="329"/>
      <c r="CI51" s="152"/>
      <c r="CJ51" s="152"/>
      <c r="CK51" s="329"/>
      <c r="CL51" s="225"/>
      <c r="CM51" s="225"/>
      <c r="CN51" s="343"/>
      <c r="CO51" s="225"/>
      <c r="CP51" s="225"/>
      <c r="CQ51" s="343"/>
      <c r="CR51" s="152"/>
      <c r="CS51" s="152"/>
      <c r="CT51" s="329"/>
      <c r="CU51" s="152"/>
      <c r="CV51" s="152"/>
      <c r="CW51" s="329"/>
      <c r="CX51" s="362"/>
      <c r="CY51" s="64"/>
      <c r="CZ51" s="64"/>
      <c r="DA51" s="64"/>
      <c r="DB51" s="64"/>
      <c r="DC51" s="64"/>
      <c r="DD51" s="362"/>
      <c r="DE51" s="64"/>
      <c r="DF51" s="64"/>
      <c r="DG51" s="362"/>
      <c r="DH51" s="60"/>
      <c r="DI51" s="60"/>
      <c r="DJ51" s="60"/>
      <c r="DK51" s="60"/>
      <c r="DL51" s="60"/>
      <c r="DM51" s="351"/>
      <c r="DN51" s="60"/>
      <c r="DO51" s="351"/>
      <c r="DP51" s="60"/>
      <c r="DQ51" s="351"/>
      <c r="DR51" s="60"/>
      <c r="DS51" s="60"/>
      <c r="DT51" s="351"/>
      <c r="DU51" s="60"/>
      <c r="DV51" s="60"/>
      <c r="DW51" s="351"/>
      <c r="DX51" s="60"/>
      <c r="DY51" s="60"/>
      <c r="DZ51" s="351"/>
      <c r="EA51" s="60"/>
      <c r="EB51" s="60"/>
      <c r="EC51" s="351"/>
      <c r="ED51" s="64"/>
      <c r="EE51" s="64"/>
      <c r="EF51" s="362"/>
      <c r="EG51" s="519"/>
      <c r="EH51" s="519"/>
      <c r="EI51" s="520"/>
      <c r="EJ51" s="592"/>
      <c r="EK51" s="592"/>
      <c r="EL51" s="593"/>
      <c r="EM51" s="592"/>
      <c r="EN51" s="592"/>
      <c r="EO51" s="593"/>
      <c r="EP51" s="592"/>
      <c r="EQ51" s="592"/>
      <c r="ER51" s="593"/>
      <c r="ES51" s="624"/>
      <c r="ET51" s="624"/>
      <c r="EU51" s="625"/>
      <c r="EV51" s="491"/>
      <c r="EW51" s="491"/>
      <c r="EX51" s="492"/>
      <c r="EY51" s="60"/>
      <c r="EZ51" s="60"/>
      <c r="FA51" s="351"/>
      <c r="FB51" s="60"/>
      <c r="FC51" s="60"/>
      <c r="FD51" s="351"/>
      <c r="FE51" s="60"/>
      <c r="FF51" s="60"/>
      <c r="FG51" s="351"/>
      <c r="FH51" s="239"/>
      <c r="FI51" s="239"/>
      <c r="FJ51" s="413"/>
      <c r="FK51" s="239"/>
      <c r="FL51" s="239"/>
      <c r="FM51" s="413"/>
      <c r="FN51" s="239"/>
      <c r="FO51" s="239"/>
      <c r="FP51" s="413"/>
      <c r="FQ51" s="239"/>
      <c r="FR51" s="239"/>
      <c r="FS51" s="413"/>
      <c r="FT51" s="64"/>
      <c r="FU51" s="64"/>
      <c r="FV51" s="413"/>
      <c r="FW51" s="64"/>
      <c r="FX51" s="64"/>
      <c r="FY51" s="413"/>
      <c r="FZ51" s="64"/>
      <c r="GA51" s="64"/>
      <c r="GB51" s="362"/>
      <c r="GC51" s="362"/>
      <c r="GD51" s="362"/>
      <c r="GE51" s="362"/>
      <c r="GF51" s="362"/>
      <c r="GG51" s="362"/>
      <c r="GH51" s="362"/>
      <c r="GI51" s="362"/>
      <c r="GJ51" s="362"/>
      <c r="GK51" s="362"/>
      <c r="GL51" s="362"/>
      <c r="GM51" s="362"/>
      <c r="GN51" s="362"/>
    </row>
    <row r="52" spans="1:196" x14ac:dyDescent="0.25">
      <c r="A52" s="178" t="s">
        <v>106</v>
      </c>
      <c r="B52" s="1" t="s">
        <v>41</v>
      </c>
      <c r="C52" s="91">
        <v>3109000</v>
      </c>
      <c r="D52" s="90">
        <v>1472906</v>
      </c>
      <c r="E52" s="91">
        <v>3109898</v>
      </c>
      <c r="F52" s="91">
        <v>1316948</v>
      </c>
      <c r="G52" s="91">
        <v>3117558</v>
      </c>
      <c r="H52" s="92">
        <v>1271338</v>
      </c>
      <c r="I52" s="90">
        <v>21140000</v>
      </c>
      <c r="J52" s="91">
        <v>15020000</v>
      </c>
      <c r="K52" s="92">
        <v>14970000</v>
      </c>
      <c r="L52" s="472">
        <v>194</v>
      </c>
      <c r="M52" s="472">
        <v>41.6</v>
      </c>
      <c r="N52" s="257">
        <v>194.1</v>
      </c>
      <c r="O52" s="449">
        <v>41.6</v>
      </c>
      <c r="P52" s="449">
        <v>195</v>
      </c>
      <c r="Q52" s="450">
        <v>39.9</v>
      </c>
      <c r="R52" s="90">
        <v>56</v>
      </c>
      <c r="S52" s="90">
        <v>21</v>
      </c>
      <c r="T52" s="90">
        <v>50</v>
      </c>
      <c r="U52" s="90">
        <v>20</v>
      </c>
      <c r="V52" s="91">
        <v>50</v>
      </c>
      <c r="W52" s="92">
        <v>18</v>
      </c>
      <c r="X52" s="90">
        <v>31</v>
      </c>
      <c r="Y52" s="90">
        <v>0</v>
      </c>
      <c r="Z52" s="90">
        <v>59</v>
      </c>
      <c r="AA52" s="90">
        <v>3</v>
      </c>
      <c r="AB52" s="90">
        <v>50</v>
      </c>
      <c r="AC52" s="92">
        <v>3</v>
      </c>
      <c r="AD52" s="90">
        <v>16</v>
      </c>
      <c r="AE52" s="90">
        <v>6</v>
      </c>
      <c r="AF52" s="90">
        <v>3</v>
      </c>
      <c r="AG52" s="90">
        <v>6</v>
      </c>
      <c r="AH52" s="90">
        <v>12</v>
      </c>
      <c r="AI52" s="92">
        <v>6</v>
      </c>
      <c r="AJ52" s="90">
        <v>0</v>
      </c>
      <c r="AK52" s="90">
        <v>0</v>
      </c>
      <c r="AL52" s="337">
        <v>0</v>
      </c>
      <c r="AM52" s="90">
        <v>0</v>
      </c>
      <c r="AN52" s="90">
        <v>0</v>
      </c>
      <c r="AO52" s="92">
        <v>0</v>
      </c>
      <c r="AP52" s="448">
        <v>10</v>
      </c>
      <c r="AQ52" s="472">
        <v>26.8</v>
      </c>
      <c r="AR52" s="472">
        <v>4.7</v>
      </c>
      <c r="AS52" s="472">
        <v>27</v>
      </c>
      <c r="AT52" s="257">
        <v>5.7</v>
      </c>
      <c r="AU52" s="450">
        <v>26.9</v>
      </c>
      <c r="AV52" s="551">
        <v>4.7</v>
      </c>
      <c r="AW52" s="551">
        <v>7.85</v>
      </c>
      <c r="AX52" s="551">
        <v>5.48</v>
      </c>
      <c r="AY52" s="551">
        <v>11.65</v>
      </c>
      <c r="AZ52" s="552">
        <v>5.48</v>
      </c>
      <c r="BA52" s="553">
        <v>12.29</v>
      </c>
      <c r="BB52" s="90">
        <v>7824500</v>
      </c>
      <c r="BC52" s="90">
        <v>29522</v>
      </c>
      <c r="BD52" s="90">
        <v>15018</v>
      </c>
      <c r="BE52" s="337">
        <v>37999</v>
      </c>
      <c r="BF52" s="90">
        <v>4833740</v>
      </c>
      <c r="BG52" s="90">
        <v>15488</v>
      </c>
      <c r="BH52" s="90">
        <v>20926</v>
      </c>
      <c r="BI52" s="337">
        <v>38665</v>
      </c>
      <c r="BJ52" s="90">
        <v>4581280</v>
      </c>
      <c r="BK52" s="90">
        <v>14070</v>
      </c>
      <c r="BL52" s="91">
        <v>22334</v>
      </c>
      <c r="BM52" s="92">
        <v>39657</v>
      </c>
      <c r="BN52" s="90">
        <v>9799074</v>
      </c>
      <c r="BO52" s="90">
        <v>589564</v>
      </c>
      <c r="BP52" s="337">
        <v>2189826</v>
      </c>
      <c r="BQ52" s="90">
        <v>8687437</v>
      </c>
      <c r="BR52" s="90">
        <v>703907</v>
      </c>
      <c r="BS52" s="337">
        <v>2708150</v>
      </c>
      <c r="BT52" s="90">
        <v>8153904</v>
      </c>
      <c r="BU52" s="91">
        <v>328365</v>
      </c>
      <c r="BV52" s="92">
        <v>3357912</v>
      </c>
      <c r="BW52" s="90">
        <v>0</v>
      </c>
      <c r="BX52" s="91">
        <v>1146</v>
      </c>
      <c r="BY52" s="92">
        <v>1132</v>
      </c>
      <c r="BZ52" s="90" t="s">
        <v>98</v>
      </c>
      <c r="CA52" s="91">
        <v>1169814</v>
      </c>
      <c r="CB52" s="92">
        <v>1199537</v>
      </c>
      <c r="CC52" s="90" t="s">
        <v>98</v>
      </c>
      <c r="CD52" s="91">
        <v>80</v>
      </c>
      <c r="CE52" s="92">
        <v>80</v>
      </c>
      <c r="CF52" s="90" t="s">
        <v>103</v>
      </c>
      <c r="CG52" s="90" t="s">
        <v>103</v>
      </c>
      <c r="CH52" s="337" t="s">
        <v>103</v>
      </c>
      <c r="CI52" s="90" t="s">
        <v>103</v>
      </c>
      <c r="CJ52" s="90" t="s">
        <v>103</v>
      </c>
      <c r="CK52" s="337" t="s">
        <v>103</v>
      </c>
      <c r="CL52" s="222">
        <v>26.85</v>
      </c>
      <c r="CM52" s="223">
        <v>41.9</v>
      </c>
      <c r="CN52" s="224">
        <v>44.1</v>
      </c>
      <c r="CO52" s="222">
        <v>35.299999999999997</v>
      </c>
      <c r="CP52" s="223">
        <v>41.9</v>
      </c>
      <c r="CQ52" s="224">
        <v>44.1</v>
      </c>
      <c r="CR52" s="153" t="s">
        <v>103</v>
      </c>
      <c r="CS52" s="154">
        <v>10.3</v>
      </c>
      <c r="CT52" s="155">
        <v>10.3</v>
      </c>
      <c r="CU52" s="156">
        <v>6</v>
      </c>
      <c r="CV52" s="157">
        <v>7</v>
      </c>
      <c r="CW52" s="350">
        <v>7</v>
      </c>
      <c r="CX52" s="364" t="s">
        <v>111</v>
      </c>
      <c r="CY52" s="90">
        <v>49</v>
      </c>
      <c r="CZ52" s="90">
        <v>24</v>
      </c>
      <c r="DA52" s="90">
        <v>47</v>
      </c>
      <c r="DB52" s="90">
        <v>12</v>
      </c>
      <c r="DC52" s="91">
        <v>50</v>
      </c>
      <c r="DD52" s="92">
        <v>14</v>
      </c>
      <c r="DE52" s="285">
        <v>29573387</v>
      </c>
      <c r="DF52" s="9">
        <v>34191453</v>
      </c>
      <c r="DG52" s="383">
        <v>34546000</v>
      </c>
      <c r="DH52" s="229">
        <v>2</v>
      </c>
      <c r="DI52" s="111">
        <v>80</v>
      </c>
      <c r="DJ52" s="111">
        <v>2.8</v>
      </c>
      <c r="DK52" s="111">
        <v>85</v>
      </c>
      <c r="DL52" s="111">
        <v>2.8</v>
      </c>
      <c r="DM52" s="158">
        <v>85</v>
      </c>
      <c r="DN52" s="689">
        <v>0</v>
      </c>
      <c r="DO52" s="690"/>
      <c r="DP52" s="302">
        <v>27968</v>
      </c>
      <c r="DQ52" s="6">
        <v>21709</v>
      </c>
      <c r="DR52" s="268">
        <v>30651757.02</v>
      </c>
      <c r="DS52" s="9">
        <v>22613398.739999998</v>
      </c>
      <c r="DT52" s="383">
        <v>40204179.530000001</v>
      </c>
      <c r="DU52" s="305"/>
      <c r="DV52" s="54"/>
      <c r="DW52" s="402"/>
      <c r="DX52" s="268">
        <v>126419</v>
      </c>
      <c r="DY52" s="9">
        <v>121191</v>
      </c>
      <c r="DZ52" s="383">
        <v>120895</v>
      </c>
      <c r="EA52" s="305"/>
      <c r="EB52" s="54"/>
      <c r="EC52" s="402"/>
      <c r="ED52" s="268" t="s">
        <v>115</v>
      </c>
      <c r="EE52" s="9" t="s">
        <v>115</v>
      </c>
      <c r="EF52" s="383" t="s">
        <v>115</v>
      </c>
      <c r="EG52" s="521">
        <v>0.66539048718942562</v>
      </c>
      <c r="EH52" s="522">
        <v>0.62130851300839174</v>
      </c>
      <c r="EI52" s="523">
        <v>0.61235783117581377</v>
      </c>
      <c r="EJ52" s="594">
        <v>1.0120044667783362E-2</v>
      </c>
      <c r="EK52" s="595">
        <v>1.6588519465757318E-2</v>
      </c>
      <c r="EL52" s="596" t="s">
        <v>103</v>
      </c>
      <c r="EM52" s="594">
        <v>0.34722222222222221</v>
      </c>
      <c r="EN52" s="595">
        <v>0.34047314578005117</v>
      </c>
      <c r="EO52" s="596" t="s">
        <v>103</v>
      </c>
      <c r="EP52" s="594">
        <v>0.64265773310999441</v>
      </c>
      <c r="EQ52" s="595">
        <v>0.64293833475419149</v>
      </c>
      <c r="ER52" s="596" t="s">
        <v>103</v>
      </c>
      <c r="ES52" s="626">
        <v>8.3287799999999995E-2</v>
      </c>
      <c r="ET52" s="627">
        <v>6.3986599999999991E-2</v>
      </c>
      <c r="EU52" s="628">
        <v>5.1681100000000008E-2</v>
      </c>
      <c r="EV52" s="285">
        <v>1583.80105</v>
      </c>
      <c r="EW52" s="493">
        <v>1518.30368</v>
      </c>
      <c r="EX52" s="494">
        <v>1514.5953400000001</v>
      </c>
      <c r="EY52" s="305"/>
      <c r="EZ52" s="54"/>
      <c r="FA52" s="402"/>
      <c r="FB52" s="268">
        <v>346.54600969790931</v>
      </c>
      <c r="FC52" s="9">
        <v>457.23692353392579</v>
      </c>
      <c r="FD52" s="383">
        <v>472.5836469663758</v>
      </c>
      <c r="FE52" s="229">
        <v>17</v>
      </c>
      <c r="FF52" s="110">
        <v>14</v>
      </c>
      <c r="FG52" s="158">
        <v>26</v>
      </c>
      <c r="FH52" s="222">
        <v>10.532086948955456</v>
      </c>
      <c r="FI52" s="223">
        <v>10.548869140447723</v>
      </c>
      <c r="FJ52" s="224" t="s">
        <v>103</v>
      </c>
      <c r="FK52" s="222">
        <v>128</v>
      </c>
      <c r="FL52" s="223">
        <v>104</v>
      </c>
      <c r="FM52" s="224">
        <v>62</v>
      </c>
      <c r="FN52" s="323">
        <v>2837.38</v>
      </c>
      <c r="FO52" s="249">
        <v>3806.42</v>
      </c>
      <c r="FP52" s="422">
        <v>4044.35</v>
      </c>
      <c r="FQ52" s="302">
        <v>5</v>
      </c>
      <c r="FR52" s="1">
        <v>1</v>
      </c>
      <c r="FS52" s="6">
        <v>8</v>
      </c>
      <c r="FT52" s="90">
        <v>14415</v>
      </c>
      <c r="FU52" s="91">
        <v>15323</v>
      </c>
      <c r="FV52" s="224" t="s">
        <v>103</v>
      </c>
      <c r="FW52" s="90">
        <v>158429</v>
      </c>
      <c r="FX52" s="91">
        <v>124318</v>
      </c>
      <c r="FY52" s="224" t="s">
        <v>103</v>
      </c>
      <c r="FZ52" s="90">
        <v>1471.74208</v>
      </c>
      <c r="GA52" s="91">
        <v>1668.06114</v>
      </c>
      <c r="GB52" s="92">
        <v>1697.5321100000001</v>
      </c>
      <c r="GC52" s="92">
        <v>60774276.817128003</v>
      </c>
      <c r="GD52" s="337">
        <v>221984293.91</v>
      </c>
      <c r="GE52" s="337">
        <v>0</v>
      </c>
      <c r="GF52" s="337">
        <v>0</v>
      </c>
      <c r="GG52" s="337">
        <v>0</v>
      </c>
      <c r="GH52" s="337">
        <v>0</v>
      </c>
      <c r="GI52" s="337">
        <v>0</v>
      </c>
      <c r="GJ52" s="337">
        <v>0</v>
      </c>
      <c r="GK52" s="337">
        <v>0</v>
      </c>
      <c r="GL52" s="337">
        <v>0</v>
      </c>
      <c r="GM52" s="337">
        <v>0</v>
      </c>
      <c r="GN52" s="337">
        <v>0</v>
      </c>
    </row>
    <row r="53" spans="1:196" x14ac:dyDescent="0.25">
      <c r="A53" s="178" t="s">
        <v>106</v>
      </c>
      <c r="B53" s="1" t="s">
        <v>42</v>
      </c>
      <c r="C53" s="91">
        <v>3528752.91</v>
      </c>
      <c r="D53" s="90">
        <v>671760.39</v>
      </c>
      <c r="E53" s="91">
        <v>3604304.963</v>
      </c>
      <c r="F53" s="91">
        <v>560534.06999999995</v>
      </c>
      <c r="G53" s="91">
        <v>3642672.76</v>
      </c>
      <c r="H53" s="92">
        <v>559081.4</v>
      </c>
      <c r="I53" s="90">
        <v>14519352</v>
      </c>
      <c r="J53" s="91" t="s">
        <v>103</v>
      </c>
      <c r="K53" s="92">
        <v>15730500</v>
      </c>
      <c r="L53" s="448">
        <v>172</v>
      </c>
      <c r="M53" s="448">
        <v>12.6</v>
      </c>
      <c r="N53" s="448">
        <v>290.7</v>
      </c>
      <c r="O53" s="448">
        <v>8.1</v>
      </c>
      <c r="P53" s="448">
        <v>290.7</v>
      </c>
      <c r="Q53" s="473">
        <v>8.1</v>
      </c>
      <c r="R53" s="90">
        <v>54</v>
      </c>
      <c r="S53" s="90">
        <v>9</v>
      </c>
      <c r="T53" s="90">
        <v>55</v>
      </c>
      <c r="U53" s="90">
        <v>9</v>
      </c>
      <c r="V53" s="91">
        <v>56</v>
      </c>
      <c r="W53" s="92">
        <v>9</v>
      </c>
      <c r="X53" s="90">
        <v>22</v>
      </c>
      <c r="Y53" s="90">
        <v>0</v>
      </c>
      <c r="Z53" s="90">
        <v>19</v>
      </c>
      <c r="AA53" s="90">
        <v>0</v>
      </c>
      <c r="AB53" s="90">
        <v>19</v>
      </c>
      <c r="AC53" s="92">
        <v>0</v>
      </c>
      <c r="AD53" s="90">
        <v>31</v>
      </c>
      <c r="AE53" s="90">
        <v>0</v>
      </c>
      <c r="AF53" s="90">
        <v>45</v>
      </c>
      <c r="AG53" s="90">
        <v>0</v>
      </c>
      <c r="AH53" s="90">
        <v>45</v>
      </c>
      <c r="AI53" s="92">
        <v>0</v>
      </c>
      <c r="AJ53" s="90">
        <v>0</v>
      </c>
      <c r="AK53" s="90">
        <v>0</v>
      </c>
      <c r="AL53" s="337">
        <v>0</v>
      </c>
      <c r="AM53" s="90">
        <v>0</v>
      </c>
      <c r="AN53" s="90">
        <v>0</v>
      </c>
      <c r="AO53" s="92">
        <v>0</v>
      </c>
      <c r="AP53" s="472">
        <v>10</v>
      </c>
      <c r="AQ53" s="472">
        <v>26</v>
      </c>
      <c r="AR53" s="472">
        <v>10.4</v>
      </c>
      <c r="AS53" s="472">
        <v>29</v>
      </c>
      <c r="AT53" s="257">
        <v>13</v>
      </c>
      <c r="AU53" s="450">
        <v>30</v>
      </c>
      <c r="AV53" s="551">
        <v>4.8450000000000006</v>
      </c>
      <c r="AW53" s="551">
        <v>7.35</v>
      </c>
      <c r="AX53" s="551">
        <v>6.4470777656835025</v>
      </c>
      <c r="AY53" s="551">
        <v>10.89</v>
      </c>
      <c r="AZ53" s="552">
        <v>6.6407363284535075</v>
      </c>
      <c r="BA53" s="553">
        <v>10.45</v>
      </c>
      <c r="BB53" s="90" t="s">
        <v>103</v>
      </c>
      <c r="BC53" s="90" t="s">
        <v>103</v>
      </c>
      <c r="BD53" s="90" t="s">
        <v>103</v>
      </c>
      <c r="BE53" s="337" t="s">
        <v>103</v>
      </c>
      <c r="BF53" s="90">
        <v>1800064</v>
      </c>
      <c r="BG53" s="90">
        <v>17570</v>
      </c>
      <c r="BH53" s="90">
        <v>39009</v>
      </c>
      <c r="BI53" s="337">
        <v>45916</v>
      </c>
      <c r="BJ53" s="90">
        <v>1660973</v>
      </c>
      <c r="BK53" s="90">
        <v>29364</v>
      </c>
      <c r="BL53" s="91">
        <v>39803</v>
      </c>
      <c r="BM53" s="92">
        <v>46264</v>
      </c>
      <c r="BN53" s="90" t="s">
        <v>103</v>
      </c>
      <c r="BO53" s="90" t="s">
        <v>103</v>
      </c>
      <c r="BP53" s="337" t="s">
        <v>103</v>
      </c>
      <c r="BQ53" s="90">
        <v>5909091.0899999999</v>
      </c>
      <c r="BR53" s="90">
        <v>93420.37</v>
      </c>
      <c r="BS53" s="337">
        <v>4655185.88</v>
      </c>
      <c r="BT53" s="90">
        <v>5639050.5599999996</v>
      </c>
      <c r="BU53" s="91">
        <v>109938.41</v>
      </c>
      <c r="BV53" s="92">
        <v>4721499.71</v>
      </c>
      <c r="BW53" s="90">
        <v>1168</v>
      </c>
      <c r="BX53" s="90">
        <v>1143</v>
      </c>
      <c r="BY53" s="337">
        <v>1143</v>
      </c>
      <c r="BZ53" s="90">
        <v>1354490</v>
      </c>
      <c r="CA53" s="90">
        <v>1693141</v>
      </c>
      <c r="CB53" s="337">
        <v>1646367</v>
      </c>
      <c r="CC53" s="90" t="s">
        <v>103</v>
      </c>
      <c r="CD53" s="90" t="s">
        <v>103</v>
      </c>
      <c r="CE53" s="337" t="s">
        <v>103</v>
      </c>
      <c r="CF53" s="90" t="s">
        <v>103</v>
      </c>
      <c r="CG53" s="90" t="s">
        <v>103</v>
      </c>
      <c r="CH53" s="337" t="s">
        <v>103</v>
      </c>
      <c r="CI53" s="90" t="s">
        <v>103</v>
      </c>
      <c r="CJ53" s="90" t="s">
        <v>103</v>
      </c>
      <c r="CK53" s="337" t="s">
        <v>103</v>
      </c>
      <c r="CL53" s="222" t="s">
        <v>103</v>
      </c>
      <c r="CM53" s="223">
        <v>51</v>
      </c>
      <c r="CN53" s="224">
        <v>54</v>
      </c>
      <c r="CO53" s="222">
        <v>31.2</v>
      </c>
      <c r="CP53" s="223">
        <v>54.1</v>
      </c>
      <c r="CQ53" s="224">
        <v>54.1</v>
      </c>
      <c r="CR53" s="90">
        <v>30</v>
      </c>
      <c r="CS53" s="90">
        <v>45</v>
      </c>
      <c r="CT53" s="337">
        <v>50</v>
      </c>
      <c r="CU53" s="90">
        <v>5</v>
      </c>
      <c r="CV53" s="90">
        <v>5</v>
      </c>
      <c r="CW53" s="337">
        <v>5</v>
      </c>
      <c r="CX53" s="364" t="s">
        <v>112</v>
      </c>
      <c r="CY53" s="90">
        <v>19</v>
      </c>
      <c r="CZ53" s="90">
        <v>15</v>
      </c>
      <c r="DA53" s="90">
        <v>43</v>
      </c>
      <c r="DB53" s="90">
        <v>18</v>
      </c>
      <c r="DC53" s="91">
        <v>48</v>
      </c>
      <c r="DD53" s="92">
        <v>41</v>
      </c>
      <c r="DE53" s="268">
        <v>20091724.170000002</v>
      </c>
      <c r="DF53" s="9">
        <v>29341450.41</v>
      </c>
      <c r="DG53" s="383">
        <v>30032429.960000001</v>
      </c>
      <c r="DH53" s="229">
        <v>2</v>
      </c>
      <c r="DI53" s="111">
        <v>70</v>
      </c>
      <c r="DJ53" s="111">
        <v>2.6</v>
      </c>
      <c r="DK53" s="111">
        <v>74</v>
      </c>
      <c r="DL53" s="111">
        <v>2.6</v>
      </c>
      <c r="DM53" s="158">
        <v>74</v>
      </c>
      <c r="DN53" s="689">
        <v>0</v>
      </c>
      <c r="DO53" s="690"/>
      <c r="DP53" s="302">
        <v>32432</v>
      </c>
      <c r="DQ53" s="6">
        <v>34794</v>
      </c>
      <c r="DR53" s="268">
        <v>36397997.25</v>
      </c>
      <c r="DS53" s="9">
        <v>13617765.18</v>
      </c>
      <c r="DT53" s="383">
        <v>14439492.65</v>
      </c>
      <c r="DU53" s="305"/>
      <c r="DV53" s="54"/>
      <c r="DW53" s="402"/>
      <c r="DX53" s="268">
        <v>99074</v>
      </c>
      <c r="DY53" s="9">
        <v>95964</v>
      </c>
      <c r="DZ53" s="383">
        <v>95629</v>
      </c>
      <c r="EA53" s="305"/>
      <c r="EB53" s="54"/>
      <c r="EC53" s="402"/>
      <c r="ED53" s="268" t="s">
        <v>115</v>
      </c>
      <c r="EE53" s="9" t="s">
        <v>115</v>
      </c>
      <c r="EF53" s="383" t="s">
        <v>115</v>
      </c>
      <c r="EG53" s="521">
        <v>0.64830328845105678</v>
      </c>
      <c r="EH53" s="522">
        <v>0.60646700846150636</v>
      </c>
      <c r="EI53" s="523">
        <v>0.59730834788610154</v>
      </c>
      <c r="EJ53" s="594">
        <v>0</v>
      </c>
      <c r="EK53" s="595">
        <v>2.2502055476221385E-2</v>
      </c>
      <c r="EL53" s="596" t="s">
        <v>103</v>
      </c>
      <c r="EM53" s="594">
        <v>0.37186906801240799</v>
      </c>
      <c r="EN53" s="595">
        <v>0.36492275736725949</v>
      </c>
      <c r="EO53" s="596" t="s">
        <v>103</v>
      </c>
      <c r="EP53" s="594">
        <v>0.5593777489698597</v>
      </c>
      <c r="EQ53" s="595">
        <v>0.61257518715651915</v>
      </c>
      <c r="ER53" s="596" t="s">
        <v>103</v>
      </c>
      <c r="ES53" s="626">
        <v>0.1271369</v>
      </c>
      <c r="ET53" s="627">
        <v>7.7905100000000005E-2</v>
      </c>
      <c r="EU53" s="628">
        <v>6.4828400000000008E-2</v>
      </c>
      <c r="EV53" s="285">
        <v>1715.27008</v>
      </c>
      <c r="EW53" s="493">
        <v>1661.42659</v>
      </c>
      <c r="EX53" s="494">
        <v>1655.62673</v>
      </c>
      <c r="EY53" s="305"/>
      <c r="EZ53" s="54"/>
      <c r="FA53" s="402"/>
      <c r="FB53" s="268">
        <v>332.63015523749925</v>
      </c>
      <c r="FC53" s="9">
        <v>415.5204034846401</v>
      </c>
      <c r="FD53" s="383">
        <v>430.03691348858609</v>
      </c>
      <c r="FE53" s="229" t="s">
        <v>103</v>
      </c>
      <c r="FF53" s="110">
        <v>60</v>
      </c>
      <c r="FG53" s="158">
        <v>52</v>
      </c>
      <c r="FH53" s="222">
        <v>7.8602196338090726</v>
      </c>
      <c r="FI53" s="223">
        <v>8.5866679171355926</v>
      </c>
      <c r="FJ53" s="224" t="s">
        <v>103</v>
      </c>
      <c r="FK53" s="222">
        <v>180</v>
      </c>
      <c r="FL53" s="223">
        <v>102</v>
      </c>
      <c r="FM53" s="224">
        <v>111</v>
      </c>
      <c r="FN53" s="323">
        <v>2553.1</v>
      </c>
      <c r="FO53" s="249">
        <v>3323.9</v>
      </c>
      <c r="FP53" s="422">
        <v>3513.56</v>
      </c>
      <c r="FQ53" s="302">
        <v>2</v>
      </c>
      <c r="FR53" s="1">
        <v>2</v>
      </c>
      <c r="FS53" s="6">
        <v>3</v>
      </c>
      <c r="FT53" s="90">
        <v>8897</v>
      </c>
      <c r="FU53" s="91">
        <v>19421</v>
      </c>
      <c r="FV53" s="224" t="s">
        <v>103</v>
      </c>
      <c r="FW53" s="90">
        <v>82159</v>
      </c>
      <c r="FX53" s="91">
        <v>194571</v>
      </c>
      <c r="FY53" s="224" t="s">
        <v>103</v>
      </c>
      <c r="FZ53" s="90">
        <v>1377.8608099999999</v>
      </c>
      <c r="GA53" s="91">
        <v>1407.92797</v>
      </c>
      <c r="GB53" s="92">
        <v>1434.3487399999999</v>
      </c>
      <c r="GC53" s="92">
        <v>30300321.0636723</v>
      </c>
      <c r="GD53" s="337">
        <v>79271545.173809499</v>
      </c>
      <c r="GE53" s="337">
        <v>66335692.490000002</v>
      </c>
      <c r="GF53" s="337">
        <v>0</v>
      </c>
      <c r="GG53" s="337">
        <v>6.85</v>
      </c>
      <c r="GH53" s="337">
        <v>0</v>
      </c>
      <c r="GI53" s="337">
        <v>0</v>
      </c>
      <c r="GJ53" s="337">
        <v>0</v>
      </c>
      <c r="GK53" s="337">
        <v>0</v>
      </c>
      <c r="GL53" s="337">
        <v>0</v>
      </c>
      <c r="GM53" s="337">
        <v>0</v>
      </c>
      <c r="GN53" s="337">
        <v>6</v>
      </c>
    </row>
    <row r="54" spans="1:196" x14ac:dyDescent="0.25">
      <c r="A54" s="178" t="s">
        <v>106</v>
      </c>
      <c r="B54" s="1" t="s">
        <v>155</v>
      </c>
      <c r="C54" s="91">
        <v>1894370</v>
      </c>
      <c r="D54" s="90" t="s">
        <v>98</v>
      </c>
      <c r="E54" s="91">
        <v>1481601</v>
      </c>
      <c r="F54" s="91" t="s">
        <v>98</v>
      </c>
      <c r="G54" s="91">
        <v>1496187</v>
      </c>
      <c r="H54" s="92" t="s">
        <v>98</v>
      </c>
      <c r="I54" s="90">
        <v>6183880</v>
      </c>
      <c r="J54" s="91">
        <v>4361814</v>
      </c>
      <c r="K54" s="92">
        <v>4255319</v>
      </c>
      <c r="L54" s="472">
        <v>98</v>
      </c>
      <c r="M54" s="472" t="s">
        <v>98</v>
      </c>
      <c r="N54" s="257">
        <v>99</v>
      </c>
      <c r="O54" s="472" t="s">
        <v>98</v>
      </c>
      <c r="P54" s="449">
        <v>101</v>
      </c>
      <c r="Q54" s="450" t="s">
        <v>98</v>
      </c>
      <c r="R54" s="90">
        <v>28</v>
      </c>
      <c r="S54" s="90" t="s">
        <v>98</v>
      </c>
      <c r="T54" s="90">
        <v>24.2</v>
      </c>
      <c r="U54" s="90" t="s">
        <v>98</v>
      </c>
      <c r="V54" s="91">
        <v>24.2</v>
      </c>
      <c r="W54" s="92" t="s">
        <v>98</v>
      </c>
      <c r="X54" s="90" t="s">
        <v>103</v>
      </c>
      <c r="Y54" s="90" t="s">
        <v>98</v>
      </c>
      <c r="Z54" s="90" t="s">
        <v>103</v>
      </c>
      <c r="AA54" s="90" t="s">
        <v>98</v>
      </c>
      <c r="AB54" s="90" t="s">
        <v>103</v>
      </c>
      <c r="AC54" s="92" t="s">
        <v>98</v>
      </c>
      <c r="AD54" s="90">
        <v>8</v>
      </c>
      <c r="AE54" s="90" t="s">
        <v>98</v>
      </c>
      <c r="AF54" s="90">
        <v>24</v>
      </c>
      <c r="AG54" s="90" t="s">
        <v>98</v>
      </c>
      <c r="AH54" s="90">
        <v>24</v>
      </c>
      <c r="AI54" s="92" t="s">
        <v>98</v>
      </c>
      <c r="AJ54" s="90">
        <v>9</v>
      </c>
      <c r="AK54" s="90">
        <v>14</v>
      </c>
      <c r="AL54" s="337">
        <v>14</v>
      </c>
      <c r="AM54" s="90">
        <v>0</v>
      </c>
      <c r="AN54" s="90">
        <v>2</v>
      </c>
      <c r="AO54" s="92">
        <v>2</v>
      </c>
      <c r="AP54" s="472">
        <v>10</v>
      </c>
      <c r="AQ54" s="472" t="s">
        <v>98</v>
      </c>
      <c r="AR54" s="472">
        <v>7</v>
      </c>
      <c r="AS54" s="472" t="s">
        <v>98</v>
      </c>
      <c r="AT54" s="257">
        <v>8</v>
      </c>
      <c r="AU54" s="450" t="s">
        <v>98</v>
      </c>
      <c r="AV54" s="551">
        <f>DE54/C54</f>
        <v>6.4043344278044945</v>
      </c>
      <c r="AW54" s="551" t="s">
        <v>98</v>
      </c>
      <c r="AX54" s="551">
        <f>DF54/E54</f>
        <v>8.4457239162230593</v>
      </c>
      <c r="AY54" s="551" t="s">
        <v>98</v>
      </c>
      <c r="AZ54" s="552">
        <f>DG54/G54</f>
        <v>8.8025019599822745</v>
      </c>
      <c r="BA54" s="553" t="s">
        <v>98</v>
      </c>
      <c r="BB54" s="90" t="s">
        <v>103</v>
      </c>
      <c r="BC54" s="90" t="s">
        <v>103</v>
      </c>
      <c r="BD54" s="90" t="s">
        <v>103</v>
      </c>
      <c r="BE54" s="337" t="s">
        <v>103</v>
      </c>
      <c r="BF54" s="90" t="s">
        <v>103</v>
      </c>
      <c r="BG54" s="90" t="s">
        <v>103</v>
      </c>
      <c r="BH54" s="90" t="s">
        <v>103</v>
      </c>
      <c r="BI54" s="337" t="s">
        <v>103</v>
      </c>
      <c r="BJ54" s="90" t="s">
        <v>103</v>
      </c>
      <c r="BK54" s="90" t="s">
        <v>103</v>
      </c>
      <c r="BL54" s="90" t="s">
        <v>103</v>
      </c>
      <c r="BM54" s="337" t="s">
        <v>103</v>
      </c>
      <c r="BN54" s="90">
        <v>4202788.51</v>
      </c>
      <c r="BO54" s="90">
        <v>428104.67</v>
      </c>
      <c r="BP54" s="337">
        <v>297532.48</v>
      </c>
      <c r="BQ54" s="90">
        <v>3564216.63</v>
      </c>
      <c r="BR54" s="90">
        <v>67716.67</v>
      </c>
      <c r="BS54" s="337">
        <v>715934.3</v>
      </c>
      <c r="BT54" s="90">
        <v>3359631.75</v>
      </c>
      <c r="BU54" s="91">
        <v>58145.37</v>
      </c>
      <c r="BV54" s="92">
        <v>736226.78</v>
      </c>
      <c r="BW54" s="90" t="s">
        <v>103</v>
      </c>
      <c r="BX54" s="91">
        <v>344</v>
      </c>
      <c r="BY54" s="92">
        <v>344</v>
      </c>
      <c r="BZ54" s="90" t="s">
        <v>103</v>
      </c>
      <c r="CA54" s="91">
        <v>690109</v>
      </c>
      <c r="CB54" s="92">
        <v>728079</v>
      </c>
      <c r="CC54" s="90" t="s">
        <v>103</v>
      </c>
      <c r="CD54" s="90" t="s">
        <v>103</v>
      </c>
      <c r="CE54" s="337" t="s">
        <v>103</v>
      </c>
      <c r="CF54" s="90" t="s">
        <v>103</v>
      </c>
      <c r="CG54" s="90" t="s">
        <v>103</v>
      </c>
      <c r="CH54" s="337" t="s">
        <v>103</v>
      </c>
      <c r="CI54" s="90" t="s">
        <v>103</v>
      </c>
      <c r="CJ54" s="90" t="s">
        <v>103</v>
      </c>
      <c r="CK54" s="337" t="s">
        <v>103</v>
      </c>
      <c r="CL54" s="222">
        <v>7.9</v>
      </c>
      <c r="CM54" s="223">
        <v>31.57</v>
      </c>
      <c r="CN54" s="224">
        <v>38.4</v>
      </c>
      <c r="CO54" s="222">
        <v>19.8</v>
      </c>
      <c r="CP54" s="223">
        <v>26.2</v>
      </c>
      <c r="CQ54" s="224">
        <v>29</v>
      </c>
      <c r="CR54" s="90" t="s">
        <v>103</v>
      </c>
      <c r="CS54" s="91" t="s">
        <v>103</v>
      </c>
      <c r="CT54" s="92">
        <v>57</v>
      </c>
      <c r="CU54" s="90" t="s">
        <v>103</v>
      </c>
      <c r="CV54" s="90" t="s">
        <v>103</v>
      </c>
      <c r="CW54" s="337" t="s">
        <v>103</v>
      </c>
      <c r="CX54" s="364" t="s">
        <v>112</v>
      </c>
      <c r="CY54" s="90">
        <v>45</v>
      </c>
      <c r="CZ54" s="90" t="s">
        <v>98</v>
      </c>
      <c r="DA54" s="90">
        <v>37</v>
      </c>
      <c r="DB54" s="90" t="s">
        <v>98</v>
      </c>
      <c r="DC54" s="91">
        <v>19</v>
      </c>
      <c r="DD54" s="337" t="s">
        <v>98</v>
      </c>
      <c r="DE54" s="268">
        <v>12132179.01</v>
      </c>
      <c r="DF54" s="9">
        <v>12513193</v>
      </c>
      <c r="DG54" s="384">
        <v>13170189</v>
      </c>
      <c r="DH54" s="229">
        <v>2</v>
      </c>
      <c r="DI54" s="111">
        <v>66</v>
      </c>
      <c r="DJ54" s="111">
        <v>2.6</v>
      </c>
      <c r="DK54" s="111">
        <v>78</v>
      </c>
      <c r="DL54" s="111">
        <v>2.6</v>
      </c>
      <c r="DM54" s="158">
        <v>78</v>
      </c>
      <c r="DN54" s="689">
        <v>1</v>
      </c>
      <c r="DO54" s="690"/>
      <c r="DP54" s="302">
        <v>38991</v>
      </c>
      <c r="DQ54" s="6">
        <v>41463</v>
      </c>
      <c r="DR54" s="268">
        <v>11429097.060000001</v>
      </c>
      <c r="DS54" s="9">
        <v>5895811.6600000001</v>
      </c>
      <c r="DT54" s="383">
        <v>10309435.469999999</v>
      </c>
      <c r="DU54" s="305"/>
      <c r="DV54" s="54"/>
      <c r="DW54" s="402"/>
      <c r="DX54" s="268">
        <v>76137</v>
      </c>
      <c r="DY54" s="9">
        <v>73968</v>
      </c>
      <c r="DZ54" s="383">
        <v>73577</v>
      </c>
      <c r="EA54" s="305"/>
      <c r="EB54" s="54"/>
      <c r="EC54" s="402"/>
      <c r="ED54" s="268">
        <v>164112</v>
      </c>
      <c r="EE54" s="9">
        <v>162011</v>
      </c>
      <c r="EF54" s="383">
        <v>161591</v>
      </c>
      <c r="EG54" s="521">
        <v>0.66356699108186556</v>
      </c>
      <c r="EH54" s="522">
        <v>0.62475665152498383</v>
      </c>
      <c r="EI54" s="523">
        <v>0.61629313508297434</v>
      </c>
      <c r="EJ54" s="594">
        <v>0.21767803652526815</v>
      </c>
      <c r="EK54" s="595">
        <v>0.18933650463307072</v>
      </c>
      <c r="EL54" s="596" t="s">
        <v>103</v>
      </c>
      <c r="EM54" s="594">
        <v>0.36283698908107065</v>
      </c>
      <c r="EN54" s="595">
        <v>0.36762301174371936</v>
      </c>
      <c r="EO54" s="596" t="s">
        <v>103</v>
      </c>
      <c r="EP54" s="594">
        <v>0.41948497439366123</v>
      </c>
      <c r="EQ54" s="595">
        <v>0.44304048362320997</v>
      </c>
      <c r="ER54" s="596" t="s">
        <v>103</v>
      </c>
      <c r="ES54" s="626">
        <v>0.12622220000000001</v>
      </c>
      <c r="ET54" s="627">
        <v>9.8718899999999998E-2</v>
      </c>
      <c r="EU54" s="628">
        <v>8.5941100000000006E-2</v>
      </c>
      <c r="EV54" s="285">
        <v>2502.8599599999998</v>
      </c>
      <c r="EW54" s="493">
        <v>2431.5581900000002</v>
      </c>
      <c r="EX54" s="494">
        <v>2418.7048</v>
      </c>
      <c r="EY54" s="305"/>
      <c r="EZ54" s="54"/>
      <c r="FA54" s="402"/>
      <c r="FB54" s="314">
        <v>383.04328751096813</v>
      </c>
      <c r="FC54" s="237">
        <v>525.69887229879453</v>
      </c>
      <c r="FD54" s="412">
        <v>547.51192826333147</v>
      </c>
      <c r="FE54" s="229">
        <v>20</v>
      </c>
      <c r="FF54" s="110">
        <v>21</v>
      </c>
      <c r="FG54" s="158">
        <v>30</v>
      </c>
      <c r="FH54" s="222">
        <v>11.97212918817395</v>
      </c>
      <c r="FI54" s="223">
        <v>11.847636815920398</v>
      </c>
      <c r="FJ54" s="224" t="s">
        <v>103</v>
      </c>
      <c r="FK54" s="222">
        <v>1430</v>
      </c>
      <c r="FL54" s="223">
        <v>444</v>
      </c>
      <c r="FM54" s="224">
        <v>545</v>
      </c>
      <c r="FN54" s="323">
        <v>2688.19</v>
      </c>
      <c r="FO54" s="249">
        <v>3427.27</v>
      </c>
      <c r="FP54" s="422">
        <v>3626.17</v>
      </c>
      <c r="FQ54" s="302">
        <v>1</v>
      </c>
      <c r="FR54" s="1">
        <v>1</v>
      </c>
      <c r="FS54" s="6">
        <v>1</v>
      </c>
      <c r="FT54" s="90">
        <v>26103</v>
      </c>
      <c r="FU54" s="91">
        <v>35298</v>
      </c>
      <c r="FV54" s="224" t="s">
        <v>103</v>
      </c>
      <c r="FW54" s="90">
        <v>420894</v>
      </c>
      <c r="FX54" s="91">
        <v>718370</v>
      </c>
      <c r="FY54" s="224" t="s">
        <v>103</v>
      </c>
      <c r="FZ54" s="90">
        <v>1270.6565399999999</v>
      </c>
      <c r="GA54" s="91">
        <v>1296.3577499999999</v>
      </c>
      <c r="GB54" s="92">
        <v>1308.2272399999999</v>
      </c>
      <c r="GC54" s="92">
        <v>9391339.6350833308</v>
      </c>
      <c r="GD54" s="337">
        <v>69933806.480160996</v>
      </c>
      <c r="GE54" s="337">
        <v>21505595.469999999</v>
      </c>
      <c r="GF54" s="337">
        <v>1252427.6040000001</v>
      </c>
      <c r="GG54" s="337">
        <v>0</v>
      </c>
      <c r="GH54" s="337">
        <v>0</v>
      </c>
      <c r="GI54" s="337">
        <v>0</v>
      </c>
      <c r="GJ54" s="337">
        <v>0</v>
      </c>
      <c r="GK54" s="337">
        <v>0</v>
      </c>
      <c r="GL54" s="337">
        <v>0</v>
      </c>
      <c r="GM54" s="337">
        <v>12</v>
      </c>
      <c r="GN54" s="337">
        <v>0</v>
      </c>
    </row>
    <row r="55" spans="1:196" x14ac:dyDescent="0.25">
      <c r="A55" s="178" t="s">
        <v>106</v>
      </c>
      <c r="B55" s="1" t="s">
        <v>43</v>
      </c>
      <c r="C55" s="91">
        <v>2576077</v>
      </c>
      <c r="D55" s="90" t="s">
        <v>98</v>
      </c>
      <c r="E55" s="91">
        <v>2199750</v>
      </c>
      <c r="F55" s="91" t="s">
        <v>98</v>
      </c>
      <c r="G55" s="91">
        <v>2202786</v>
      </c>
      <c r="H55" s="92" t="s">
        <v>98</v>
      </c>
      <c r="I55" s="90">
        <v>5686111</v>
      </c>
      <c r="J55" s="91">
        <v>4516734</v>
      </c>
      <c r="K55" s="92">
        <v>4389290</v>
      </c>
      <c r="L55" s="472">
        <v>158</v>
      </c>
      <c r="M55" s="472" t="s">
        <v>98</v>
      </c>
      <c r="N55" s="257">
        <v>171</v>
      </c>
      <c r="O55" s="472" t="s">
        <v>98</v>
      </c>
      <c r="P55" s="449">
        <v>176.3</v>
      </c>
      <c r="Q55" s="450" t="s">
        <v>98</v>
      </c>
      <c r="R55" s="90">
        <v>46</v>
      </c>
      <c r="S55" s="90" t="s">
        <v>98</v>
      </c>
      <c r="T55" s="90">
        <v>46</v>
      </c>
      <c r="U55" s="90" t="s">
        <v>98</v>
      </c>
      <c r="V55" s="91">
        <v>45</v>
      </c>
      <c r="W55" s="92" t="s">
        <v>98</v>
      </c>
      <c r="X55" s="90">
        <v>0</v>
      </c>
      <c r="Y55" s="90" t="s">
        <v>98</v>
      </c>
      <c r="Z55" s="90">
        <v>0</v>
      </c>
      <c r="AA55" s="90" t="s">
        <v>98</v>
      </c>
      <c r="AB55" s="90">
        <v>0</v>
      </c>
      <c r="AC55" s="92" t="s">
        <v>98</v>
      </c>
      <c r="AD55" s="90">
        <v>27</v>
      </c>
      <c r="AE55" s="90" t="s">
        <v>98</v>
      </c>
      <c r="AF55" s="90">
        <v>40</v>
      </c>
      <c r="AG55" s="90" t="s">
        <v>98</v>
      </c>
      <c r="AH55" s="90">
        <v>40</v>
      </c>
      <c r="AI55" s="92" t="s">
        <v>98</v>
      </c>
      <c r="AJ55" s="90">
        <v>0</v>
      </c>
      <c r="AK55" s="90">
        <v>0</v>
      </c>
      <c r="AL55" s="337">
        <v>0</v>
      </c>
      <c r="AM55" s="90">
        <v>0</v>
      </c>
      <c r="AN55" s="90">
        <v>0</v>
      </c>
      <c r="AO55" s="92">
        <v>0</v>
      </c>
      <c r="AP55" s="472">
        <v>11.47</v>
      </c>
      <c r="AQ55" s="472" t="s">
        <v>98</v>
      </c>
      <c r="AR55" s="472">
        <v>7.63</v>
      </c>
      <c r="AS55" s="472" t="s">
        <v>98</v>
      </c>
      <c r="AT55" s="257">
        <v>8.5399999999999991</v>
      </c>
      <c r="AU55" s="450" t="s">
        <v>98</v>
      </c>
      <c r="AV55" s="551">
        <v>4.74</v>
      </c>
      <c r="AW55" s="551" t="s">
        <v>98</v>
      </c>
      <c r="AX55" s="551">
        <v>3.89</v>
      </c>
      <c r="AY55" s="551" t="s">
        <v>98</v>
      </c>
      <c r="AZ55" s="552">
        <v>4.24</v>
      </c>
      <c r="BA55" s="553" t="s">
        <v>98</v>
      </c>
      <c r="BB55" s="90">
        <v>2553686</v>
      </c>
      <c r="BC55" s="90">
        <v>0</v>
      </c>
      <c r="BD55" s="90">
        <v>7643</v>
      </c>
      <c r="BE55" s="337">
        <v>12048</v>
      </c>
      <c r="BF55" s="90">
        <v>2042670</v>
      </c>
      <c r="BG55" s="90">
        <v>10718</v>
      </c>
      <c r="BH55" s="90">
        <v>8750</v>
      </c>
      <c r="BI55" s="337">
        <v>12989</v>
      </c>
      <c r="BJ55" s="90">
        <v>2010807</v>
      </c>
      <c r="BK55" s="90">
        <v>10675</v>
      </c>
      <c r="BL55" s="91">
        <v>8251</v>
      </c>
      <c r="BM55" s="92">
        <v>12286</v>
      </c>
      <c r="BN55" s="90">
        <v>4214178.9000000004</v>
      </c>
      <c r="BO55" s="90" t="s">
        <v>103</v>
      </c>
      <c r="BP55" s="337">
        <v>1695752.5</v>
      </c>
      <c r="BQ55" s="90">
        <v>3564442.68</v>
      </c>
      <c r="BR55" s="90">
        <v>219025.69</v>
      </c>
      <c r="BS55" s="337">
        <v>1300783.33</v>
      </c>
      <c r="BT55" s="90">
        <v>3506414.54</v>
      </c>
      <c r="BU55" s="91">
        <v>1236612.04</v>
      </c>
      <c r="BV55" s="92">
        <v>229818.75</v>
      </c>
      <c r="BW55" s="90">
        <v>433</v>
      </c>
      <c r="BX55" s="91">
        <v>454</v>
      </c>
      <c r="BY55" s="92">
        <v>472</v>
      </c>
      <c r="BZ55" s="90" t="s">
        <v>109</v>
      </c>
      <c r="CA55" s="91">
        <v>251.33199999999999</v>
      </c>
      <c r="CB55" s="92" t="s">
        <v>110</v>
      </c>
      <c r="CC55" s="90">
        <v>60</v>
      </c>
      <c r="CD55" s="91">
        <v>60</v>
      </c>
      <c r="CE55" s="92">
        <v>60</v>
      </c>
      <c r="CF55" s="90" t="s">
        <v>98</v>
      </c>
      <c r="CG55" s="91" t="s">
        <v>98</v>
      </c>
      <c r="CH55" s="92" t="s">
        <v>98</v>
      </c>
      <c r="CI55" s="90" t="s">
        <v>98</v>
      </c>
      <c r="CJ55" s="91" t="s">
        <v>98</v>
      </c>
      <c r="CK55" s="92" t="s">
        <v>98</v>
      </c>
      <c r="CL55" s="222">
        <v>21</v>
      </c>
      <c r="CM55" s="223">
        <v>26</v>
      </c>
      <c r="CN55" s="224">
        <v>28</v>
      </c>
      <c r="CO55" s="222">
        <v>17.8</v>
      </c>
      <c r="CP55" s="223">
        <v>35.9</v>
      </c>
      <c r="CQ55" s="224">
        <v>23.3</v>
      </c>
      <c r="CR55" s="90" t="s">
        <v>103</v>
      </c>
      <c r="CS55" s="91" t="s">
        <v>103</v>
      </c>
      <c r="CT55" s="92" t="s">
        <v>103</v>
      </c>
      <c r="CU55" s="90">
        <v>2</v>
      </c>
      <c r="CV55" s="91">
        <v>2</v>
      </c>
      <c r="CW55" s="92">
        <v>2</v>
      </c>
      <c r="CX55" s="364" t="s">
        <v>105</v>
      </c>
      <c r="CY55" s="90">
        <v>15</v>
      </c>
      <c r="CZ55" s="90" t="s">
        <v>98</v>
      </c>
      <c r="DA55" s="90">
        <v>14</v>
      </c>
      <c r="DB55" s="90" t="s">
        <v>98</v>
      </c>
      <c r="DC55" s="91">
        <v>8</v>
      </c>
      <c r="DD55" s="337" t="s">
        <v>98</v>
      </c>
      <c r="DE55" s="268">
        <v>12234762.82</v>
      </c>
      <c r="DF55" s="9">
        <v>13543749.609999999</v>
      </c>
      <c r="DG55" s="383">
        <v>14344366.9</v>
      </c>
      <c r="DH55" s="229">
        <v>2.4</v>
      </c>
      <c r="DI55" s="111">
        <v>92</v>
      </c>
      <c r="DJ55" s="111">
        <v>2.6</v>
      </c>
      <c r="DK55" s="111">
        <v>110</v>
      </c>
      <c r="DL55" s="111">
        <v>2.6</v>
      </c>
      <c r="DM55" s="158">
        <v>110</v>
      </c>
      <c r="DN55" s="689">
        <v>0</v>
      </c>
      <c r="DO55" s="690"/>
      <c r="DP55" s="302">
        <v>28917</v>
      </c>
      <c r="DQ55" s="6">
        <v>29998</v>
      </c>
      <c r="DR55" s="268">
        <v>7312910.96</v>
      </c>
      <c r="DS55" s="9">
        <v>15246760.43</v>
      </c>
      <c r="DT55" s="383">
        <v>27246674.870000001</v>
      </c>
      <c r="DU55" s="305"/>
      <c r="DV55" s="54"/>
      <c r="DW55" s="402"/>
      <c r="DX55" s="268">
        <v>64596</v>
      </c>
      <c r="DY55" s="9">
        <v>62088</v>
      </c>
      <c r="DZ55" s="383">
        <v>61661</v>
      </c>
      <c r="EA55" s="305"/>
      <c r="EB55" s="54"/>
      <c r="EC55" s="402"/>
      <c r="ED55" s="268">
        <v>100320</v>
      </c>
      <c r="EE55" s="9">
        <v>95750</v>
      </c>
      <c r="EF55" s="383">
        <v>95236</v>
      </c>
      <c r="EG55" s="521">
        <v>0.6498080376493901</v>
      </c>
      <c r="EH55" s="522">
        <v>0.6175750547609844</v>
      </c>
      <c r="EI55" s="523">
        <v>0.61074260878026632</v>
      </c>
      <c r="EJ55" s="594">
        <v>0.14773381590853008</v>
      </c>
      <c r="EK55" s="595">
        <v>0.15396752896233859</v>
      </c>
      <c r="EL55" s="596" t="s">
        <v>103</v>
      </c>
      <c r="EM55" s="594">
        <v>0.35818869786954016</v>
      </c>
      <c r="EN55" s="595">
        <v>0.37246190258688699</v>
      </c>
      <c r="EO55" s="596" t="s">
        <v>103</v>
      </c>
      <c r="EP55" s="594">
        <v>0.49407748622192976</v>
      </c>
      <c r="EQ55" s="595">
        <v>0.47357056845077439</v>
      </c>
      <c r="ER55" s="596" t="s">
        <v>103</v>
      </c>
      <c r="ES55" s="626">
        <v>7.6283500000000004E-2</v>
      </c>
      <c r="ET55" s="627">
        <v>6.2565200000000001E-2</v>
      </c>
      <c r="EU55" s="628">
        <v>5.4860699999999998E-2</v>
      </c>
      <c r="EV55" s="285">
        <v>522.15665999999999</v>
      </c>
      <c r="EW55" s="493">
        <v>501.88344000000001</v>
      </c>
      <c r="EX55" s="494">
        <v>498.43182000000002</v>
      </c>
      <c r="EY55" s="305"/>
      <c r="EZ55" s="54"/>
      <c r="FA55" s="402"/>
      <c r="FB55" s="314">
        <v>414.95215311004785</v>
      </c>
      <c r="FC55" s="237">
        <v>540.96083550913841</v>
      </c>
      <c r="FD55" s="412">
        <v>558.43378554328194</v>
      </c>
      <c r="FE55" s="229">
        <v>94</v>
      </c>
      <c r="FF55" s="110">
        <v>35</v>
      </c>
      <c r="FG55" s="158">
        <v>63</v>
      </c>
      <c r="FH55" s="222">
        <v>12.627648770821722</v>
      </c>
      <c r="FI55" s="223">
        <v>7.8689118670274452</v>
      </c>
      <c r="FJ55" s="224" t="s">
        <v>103</v>
      </c>
      <c r="FK55" s="222">
        <v>681</v>
      </c>
      <c r="FL55" s="223">
        <v>244</v>
      </c>
      <c r="FM55" s="224">
        <v>205</v>
      </c>
      <c r="FN55" s="323">
        <v>3363.79</v>
      </c>
      <c r="FO55" s="249">
        <v>4627.08</v>
      </c>
      <c r="FP55" s="422">
        <v>4811.9799999999996</v>
      </c>
      <c r="FQ55" s="302">
        <v>1</v>
      </c>
      <c r="FR55" s="1">
        <v>1</v>
      </c>
      <c r="FS55" s="6">
        <v>1</v>
      </c>
      <c r="FT55" s="90">
        <v>27040</v>
      </c>
      <c r="FU55" s="91">
        <v>43258</v>
      </c>
      <c r="FV55" s="224" t="s">
        <v>103</v>
      </c>
      <c r="FW55" s="90">
        <v>488441</v>
      </c>
      <c r="FX55" s="91">
        <v>538613</v>
      </c>
      <c r="FY55" s="224" t="s">
        <v>103</v>
      </c>
      <c r="FZ55" s="90">
        <v>1321.8152500000001</v>
      </c>
      <c r="GA55" s="91">
        <v>1503.4895300000001</v>
      </c>
      <c r="GB55" s="92">
        <v>1511.8845100000001</v>
      </c>
      <c r="GC55" s="92">
        <v>8575044.5463333298</v>
      </c>
      <c r="GD55" s="337">
        <v>328761381.88999999</v>
      </c>
      <c r="GE55" s="337">
        <v>4261508.4625000004</v>
      </c>
      <c r="GF55" s="337">
        <v>0</v>
      </c>
      <c r="GG55" s="337">
        <v>0</v>
      </c>
      <c r="GH55" s="337">
        <v>0</v>
      </c>
      <c r="GI55" s="337">
        <v>0</v>
      </c>
      <c r="GJ55" s="337">
        <v>0</v>
      </c>
      <c r="GK55" s="337">
        <v>0</v>
      </c>
      <c r="GL55" s="337">
        <v>0</v>
      </c>
      <c r="GM55" s="337">
        <v>10.5</v>
      </c>
      <c r="GN55" s="337">
        <v>0</v>
      </c>
    </row>
    <row r="56" spans="1:196" x14ac:dyDescent="0.25">
      <c r="A56" s="178" t="s">
        <v>106</v>
      </c>
      <c r="B56" s="1" t="s">
        <v>154</v>
      </c>
      <c r="C56" s="91" t="s">
        <v>103</v>
      </c>
      <c r="D56" s="90" t="s">
        <v>98</v>
      </c>
      <c r="E56" s="91" t="s">
        <v>103</v>
      </c>
      <c r="F56" s="91" t="s">
        <v>98</v>
      </c>
      <c r="G56" s="91" t="s">
        <v>103</v>
      </c>
      <c r="H56" s="92" t="s">
        <v>98</v>
      </c>
      <c r="I56" s="90" t="s">
        <v>103</v>
      </c>
      <c r="J56" s="91">
        <v>7090000</v>
      </c>
      <c r="K56" s="92">
        <v>6890000</v>
      </c>
      <c r="L56" s="472" t="s">
        <v>103</v>
      </c>
      <c r="M56" s="472" t="s">
        <v>98</v>
      </c>
      <c r="N56" s="257" t="s">
        <v>103</v>
      </c>
      <c r="O56" s="472" t="s">
        <v>98</v>
      </c>
      <c r="P56" s="257" t="s">
        <v>103</v>
      </c>
      <c r="Q56" s="450" t="s">
        <v>98</v>
      </c>
      <c r="R56" s="90" t="s">
        <v>103</v>
      </c>
      <c r="S56" s="90" t="s">
        <v>98</v>
      </c>
      <c r="T56" s="91" t="s">
        <v>103</v>
      </c>
      <c r="U56" s="90" t="s">
        <v>98</v>
      </c>
      <c r="V56" s="91" t="s">
        <v>103</v>
      </c>
      <c r="W56" s="92" t="s">
        <v>98</v>
      </c>
      <c r="X56" s="185" t="s">
        <v>103</v>
      </c>
      <c r="Y56" s="90" t="s">
        <v>98</v>
      </c>
      <c r="Z56" s="110" t="s">
        <v>103</v>
      </c>
      <c r="AA56" s="90" t="s">
        <v>98</v>
      </c>
      <c r="AB56" s="110" t="s">
        <v>103</v>
      </c>
      <c r="AC56" s="92" t="s">
        <v>98</v>
      </c>
      <c r="AD56" s="185" t="s">
        <v>103</v>
      </c>
      <c r="AE56" s="90" t="s">
        <v>98</v>
      </c>
      <c r="AF56" s="110" t="s">
        <v>103</v>
      </c>
      <c r="AG56" s="90" t="s">
        <v>98</v>
      </c>
      <c r="AH56" s="110" t="s">
        <v>103</v>
      </c>
      <c r="AI56" s="92" t="s">
        <v>98</v>
      </c>
      <c r="AJ56" s="185" t="s">
        <v>103</v>
      </c>
      <c r="AK56" s="110" t="s">
        <v>103</v>
      </c>
      <c r="AL56" s="158" t="s">
        <v>103</v>
      </c>
      <c r="AM56" s="185" t="s">
        <v>103</v>
      </c>
      <c r="AN56" s="110" t="s">
        <v>103</v>
      </c>
      <c r="AO56" s="158" t="s">
        <v>103</v>
      </c>
      <c r="AP56" s="472" t="s">
        <v>103</v>
      </c>
      <c r="AQ56" s="472" t="s">
        <v>98</v>
      </c>
      <c r="AR56" s="257" t="s">
        <v>103</v>
      </c>
      <c r="AS56" s="472" t="s">
        <v>98</v>
      </c>
      <c r="AT56" s="257" t="s">
        <v>103</v>
      </c>
      <c r="AU56" s="450" t="s">
        <v>98</v>
      </c>
      <c r="AV56" s="551" t="s">
        <v>103</v>
      </c>
      <c r="AW56" s="551" t="s">
        <v>98</v>
      </c>
      <c r="AX56" s="552" t="s">
        <v>103</v>
      </c>
      <c r="AY56" s="551" t="s">
        <v>98</v>
      </c>
      <c r="AZ56" s="552" t="s">
        <v>103</v>
      </c>
      <c r="BA56" s="553" t="s">
        <v>98</v>
      </c>
      <c r="BB56" s="90" t="s">
        <v>103</v>
      </c>
      <c r="BC56" s="90" t="s">
        <v>103</v>
      </c>
      <c r="BD56" s="90" t="s">
        <v>103</v>
      </c>
      <c r="BE56" s="337" t="s">
        <v>103</v>
      </c>
      <c r="BF56" s="90" t="s">
        <v>98</v>
      </c>
      <c r="BG56" s="91" t="s">
        <v>98</v>
      </c>
      <c r="BH56" s="91" t="s">
        <v>98</v>
      </c>
      <c r="BI56" s="92" t="s">
        <v>98</v>
      </c>
      <c r="BJ56" s="90" t="s">
        <v>98</v>
      </c>
      <c r="BK56" s="91" t="s">
        <v>98</v>
      </c>
      <c r="BL56" s="91" t="s">
        <v>98</v>
      </c>
      <c r="BM56" s="92" t="s">
        <v>98</v>
      </c>
      <c r="BN56" s="90" t="s">
        <v>103</v>
      </c>
      <c r="BO56" s="90" t="s">
        <v>103</v>
      </c>
      <c r="BP56" s="337" t="s">
        <v>103</v>
      </c>
      <c r="BQ56" s="90" t="s">
        <v>98</v>
      </c>
      <c r="BR56" s="91" t="s">
        <v>98</v>
      </c>
      <c r="BS56" s="92" t="s">
        <v>98</v>
      </c>
      <c r="BT56" s="90" t="s">
        <v>98</v>
      </c>
      <c r="BU56" s="91" t="s">
        <v>98</v>
      </c>
      <c r="BV56" s="92" t="s">
        <v>98</v>
      </c>
      <c r="BW56" s="185">
        <v>0</v>
      </c>
      <c r="BX56" s="110">
        <v>0</v>
      </c>
      <c r="BY56" s="158">
        <v>0</v>
      </c>
      <c r="BZ56" s="90">
        <v>0</v>
      </c>
      <c r="CA56" s="91">
        <v>0</v>
      </c>
      <c r="CB56" s="92">
        <v>0</v>
      </c>
      <c r="CC56" s="185" t="s">
        <v>98</v>
      </c>
      <c r="CD56" s="110" t="s">
        <v>98</v>
      </c>
      <c r="CE56" s="158" t="s">
        <v>98</v>
      </c>
      <c r="CF56" s="90" t="s">
        <v>103</v>
      </c>
      <c r="CG56" s="90" t="s">
        <v>103</v>
      </c>
      <c r="CH56" s="337" t="s">
        <v>103</v>
      </c>
      <c r="CI56" s="90" t="s">
        <v>103</v>
      </c>
      <c r="CJ56" s="90" t="s">
        <v>103</v>
      </c>
      <c r="CK56" s="337" t="s">
        <v>103</v>
      </c>
      <c r="CL56" s="222" t="s">
        <v>103</v>
      </c>
      <c r="CM56" s="223" t="s">
        <v>103</v>
      </c>
      <c r="CN56" s="224">
        <v>16.25</v>
      </c>
      <c r="CO56" s="222">
        <v>18</v>
      </c>
      <c r="CP56" s="223">
        <v>36.6</v>
      </c>
      <c r="CQ56" s="224">
        <v>36.6</v>
      </c>
      <c r="CR56" s="90" t="s">
        <v>103</v>
      </c>
      <c r="CS56" s="91" t="s">
        <v>103</v>
      </c>
      <c r="CT56" s="158">
        <v>75</v>
      </c>
      <c r="CU56" s="90" t="s">
        <v>103</v>
      </c>
      <c r="CV56" s="90" t="s">
        <v>103</v>
      </c>
      <c r="CW56" s="337" t="s">
        <v>103</v>
      </c>
      <c r="CX56" s="364" t="s">
        <v>112</v>
      </c>
      <c r="CY56" s="90">
        <v>49</v>
      </c>
      <c r="CZ56" s="90" t="s">
        <v>98</v>
      </c>
      <c r="DA56" s="90">
        <v>42</v>
      </c>
      <c r="DB56" s="90" t="s">
        <v>98</v>
      </c>
      <c r="DC56" s="91">
        <v>39</v>
      </c>
      <c r="DD56" s="337" t="s">
        <v>98</v>
      </c>
      <c r="DE56" s="268">
        <v>10430000</v>
      </c>
      <c r="DF56" s="57">
        <v>10070000</v>
      </c>
      <c r="DG56" s="383">
        <v>10200000</v>
      </c>
      <c r="DH56" s="229">
        <v>2</v>
      </c>
      <c r="DI56" s="111">
        <v>72.900000000000006</v>
      </c>
      <c r="DJ56" s="111">
        <v>0</v>
      </c>
      <c r="DK56" s="111">
        <v>0</v>
      </c>
      <c r="DL56" s="111">
        <v>0</v>
      </c>
      <c r="DM56" s="158">
        <v>0</v>
      </c>
      <c r="DN56" s="689">
        <v>2</v>
      </c>
      <c r="DO56" s="690"/>
      <c r="DP56" s="302">
        <v>59990</v>
      </c>
      <c r="DQ56" s="6">
        <v>65759</v>
      </c>
      <c r="DR56" s="268">
        <v>18662037.5</v>
      </c>
      <c r="DS56" s="9">
        <v>10702911.76</v>
      </c>
      <c r="DT56" s="383">
        <v>32921271.18</v>
      </c>
      <c r="DU56" s="305"/>
      <c r="DV56" s="54"/>
      <c r="DW56" s="402"/>
      <c r="DX56" s="268">
        <v>74552</v>
      </c>
      <c r="DY56" s="9">
        <v>73154</v>
      </c>
      <c r="DZ56" s="383">
        <v>72892</v>
      </c>
      <c r="EA56" s="305"/>
      <c r="EB56" s="54"/>
      <c r="EC56" s="402"/>
      <c r="ED56" s="268">
        <v>105170</v>
      </c>
      <c r="EE56" s="9">
        <v>106355</v>
      </c>
      <c r="EF56" s="383">
        <v>106320</v>
      </c>
      <c r="EG56" s="521">
        <v>0.67357012554995166</v>
      </c>
      <c r="EH56" s="522">
        <v>0.5986138830412554</v>
      </c>
      <c r="EI56" s="523">
        <v>0.58605882675739451</v>
      </c>
      <c r="EJ56" s="594">
        <v>8.2917410470326788E-2</v>
      </c>
      <c r="EK56" s="595">
        <v>9.1847265221878222E-2</v>
      </c>
      <c r="EL56" s="596" t="s">
        <v>103</v>
      </c>
      <c r="EM56" s="594">
        <v>0.34157892819410546</v>
      </c>
      <c r="EN56" s="595">
        <v>0.34838617842781394</v>
      </c>
      <c r="EO56" s="596" t="s">
        <v>103</v>
      </c>
      <c r="EP56" s="594">
        <v>0.57550366133556774</v>
      </c>
      <c r="EQ56" s="595">
        <v>0.55976655635030781</v>
      </c>
      <c r="ER56" s="596" t="s">
        <v>103</v>
      </c>
      <c r="ES56" s="626">
        <v>4.1002900000000002E-2</v>
      </c>
      <c r="ET56" s="627">
        <v>3.0577100000000003E-2</v>
      </c>
      <c r="EU56" s="628">
        <v>2.5960299999999999E-2</v>
      </c>
      <c r="EV56" s="285">
        <v>1828.5994599999999</v>
      </c>
      <c r="EW56" s="493">
        <v>1794.30954</v>
      </c>
      <c r="EX56" s="494">
        <v>1787.8832500000001</v>
      </c>
      <c r="EY56" s="305"/>
      <c r="EZ56" s="54"/>
      <c r="FA56" s="402"/>
      <c r="FB56" s="314">
        <v>393.53427783588472</v>
      </c>
      <c r="FC56" s="237">
        <v>541.42259414225941</v>
      </c>
      <c r="FD56" s="412">
        <v>565.53799849510915</v>
      </c>
      <c r="FE56" s="229">
        <v>29</v>
      </c>
      <c r="FF56" s="110">
        <v>29</v>
      </c>
      <c r="FG56" s="158" t="s">
        <v>103</v>
      </c>
      <c r="FH56" s="222">
        <v>5.8318998819615837</v>
      </c>
      <c r="FI56" s="223">
        <v>10.100910408180004</v>
      </c>
      <c r="FJ56" s="224" t="s">
        <v>103</v>
      </c>
      <c r="FK56" s="222">
        <v>351</v>
      </c>
      <c r="FL56" s="223">
        <v>367</v>
      </c>
      <c r="FM56" s="224">
        <v>173</v>
      </c>
      <c r="FN56" s="323">
        <v>5615.55</v>
      </c>
      <c r="FO56" s="249">
        <v>7170.21</v>
      </c>
      <c r="FP56" s="422">
        <v>7515.99</v>
      </c>
      <c r="FQ56" s="302">
        <v>3</v>
      </c>
      <c r="FR56" s="1">
        <v>4</v>
      </c>
      <c r="FS56" s="6">
        <v>2</v>
      </c>
      <c r="FT56" s="90" t="s">
        <v>103</v>
      </c>
      <c r="FU56" s="91" t="s">
        <v>103</v>
      </c>
      <c r="FV56" s="224" t="s">
        <v>103</v>
      </c>
      <c r="FW56" s="90">
        <v>364148</v>
      </c>
      <c r="FX56" s="91">
        <v>485546</v>
      </c>
      <c r="FY56" s="224" t="s">
        <v>103</v>
      </c>
      <c r="FZ56" s="90">
        <v>1360.63615</v>
      </c>
      <c r="GA56" s="91">
        <v>1552.33771</v>
      </c>
      <c r="GB56" s="92">
        <v>1584.53232</v>
      </c>
      <c r="GC56" s="92">
        <v>2666221.4745841301</v>
      </c>
      <c r="GD56" s="337">
        <v>2928295.8961111102</v>
      </c>
      <c r="GE56" s="337">
        <v>17090645.879999999</v>
      </c>
      <c r="GF56" s="337">
        <v>0</v>
      </c>
      <c r="GG56" s="337">
        <v>0</v>
      </c>
      <c r="GH56" s="337">
        <v>0</v>
      </c>
      <c r="GI56" s="337">
        <v>0</v>
      </c>
      <c r="GJ56" s="337">
        <v>0</v>
      </c>
      <c r="GK56" s="337">
        <v>0</v>
      </c>
      <c r="GL56" s="337">
        <v>0</v>
      </c>
      <c r="GM56" s="337">
        <v>19</v>
      </c>
      <c r="GN56" s="337">
        <v>0</v>
      </c>
    </row>
    <row r="57" spans="1:196" x14ac:dyDescent="0.25">
      <c r="A57" s="178" t="s">
        <v>106</v>
      </c>
      <c r="B57" s="1" t="s">
        <v>44</v>
      </c>
      <c r="C57" s="91">
        <v>6416872</v>
      </c>
      <c r="D57" s="90" t="s">
        <v>98</v>
      </c>
      <c r="E57" s="91">
        <v>6416872</v>
      </c>
      <c r="F57" s="91" t="s">
        <v>98</v>
      </c>
      <c r="G57" s="91">
        <v>6233408</v>
      </c>
      <c r="H57" s="92" t="s">
        <v>98</v>
      </c>
      <c r="I57" s="90">
        <v>16739076</v>
      </c>
      <c r="J57" s="91">
        <v>19262108</v>
      </c>
      <c r="K57" s="92">
        <v>18470519</v>
      </c>
      <c r="L57" s="472">
        <v>636</v>
      </c>
      <c r="M57" s="472" t="s">
        <v>98</v>
      </c>
      <c r="N57" s="257">
        <v>720.6</v>
      </c>
      <c r="O57" s="472" t="s">
        <v>98</v>
      </c>
      <c r="P57" s="449">
        <v>649.20000000000005</v>
      </c>
      <c r="Q57" s="450" t="s">
        <v>98</v>
      </c>
      <c r="R57" s="90">
        <v>101</v>
      </c>
      <c r="S57" s="90" t="s">
        <v>98</v>
      </c>
      <c r="T57" s="90">
        <v>98</v>
      </c>
      <c r="U57" s="90" t="s">
        <v>98</v>
      </c>
      <c r="V57" s="91">
        <v>98</v>
      </c>
      <c r="W57" s="92" t="s">
        <v>98</v>
      </c>
      <c r="X57" s="90">
        <v>70</v>
      </c>
      <c r="Y57" s="90" t="s">
        <v>98</v>
      </c>
      <c r="Z57" s="90">
        <v>95</v>
      </c>
      <c r="AA57" s="90" t="s">
        <v>98</v>
      </c>
      <c r="AB57" s="90">
        <v>97</v>
      </c>
      <c r="AC57" s="92" t="s">
        <v>98</v>
      </c>
      <c r="AD57" s="90">
        <v>70</v>
      </c>
      <c r="AE57" s="90" t="s">
        <v>98</v>
      </c>
      <c r="AF57" s="90">
        <v>95</v>
      </c>
      <c r="AG57" s="90" t="s">
        <v>98</v>
      </c>
      <c r="AH57" s="90">
        <v>97</v>
      </c>
      <c r="AI57" s="92" t="s">
        <v>98</v>
      </c>
      <c r="AJ57" s="90">
        <v>0</v>
      </c>
      <c r="AK57" s="90">
        <v>0</v>
      </c>
      <c r="AL57" s="337">
        <v>0</v>
      </c>
      <c r="AM57" s="90">
        <v>0</v>
      </c>
      <c r="AN57" s="90">
        <v>0</v>
      </c>
      <c r="AO57" s="92">
        <v>0</v>
      </c>
      <c r="AP57" s="472">
        <v>11.5</v>
      </c>
      <c r="AQ57" s="472" t="s">
        <v>98</v>
      </c>
      <c r="AR57" s="472">
        <v>11.5</v>
      </c>
      <c r="AS57" s="472" t="s">
        <v>98</v>
      </c>
      <c r="AT57" s="257">
        <v>12</v>
      </c>
      <c r="AU57" s="450" t="s">
        <v>98</v>
      </c>
      <c r="AV57" s="551">
        <v>5.0999999999999996</v>
      </c>
      <c r="AW57" s="551" t="s">
        <v>98</v>
      </c>
      <c r="AX57" s="551">
        <v>6.87</v>
      </c>
      <c r="AY57" s="551" t="s">
        <v>98</v>
      </c>
      <c r="AZ57" s="552">
        <v>7.41</v>
      </c>
      <c r="BA57" s="553" t="s">
        <v>98</v>
      </c>
      <c r="BB57" s="90">
        <v>7483648</v>
      </c>
      <c r="BC57" s="90">
        <v>0</v>
      </c>
      <c r="BD57" s="90">
        <v>44292</v>
      </c>
      <c r="BE57" s="337">
        <v>43468</v>
      </c>
      <c r="BF57" s="90">
        <v>4096059</v>
      </c>
      <c r="BG57" s="90">
        <v>29422</v>
      </c>
      <c r="BH57" s="90">
        <v>58482</v>
      </c>
      <c r="BI57" s="337">
        <v>57473</v>
      </c>
      <c r="BJ57" s="90">
        <v>3945813</v>
      </c>
      <c r="BK57" s="90">
        <v>24381</v>
      </c>
      <c r="BL57" s="91">
        <v>55127</v>
      </c>
      <c r="BM57" s="92">
        <v>56089</v>
      </c>
      <c r="BN57" s="90">
        <v>11561689</v>
      </c>
      <c r="BO57" s="90">
        <v>0</v>
      </c>
      <c r="BP57" s="337">
        <v>4082218</v>
      </c>
      <c r="BQ57" s="90">
        <v>8864336.9000000004</v>
      </c>
      <c r="BR57" s="90">
        <v>626891.80000000005</v>
      </c>
      <c r="BS57" s="337">
        <v>6662558</v>
      </c>
      <c r="BT57" s="90">
        <v>8491124.3000000007</v>
      </c>
      <c r="BU57" s="91">
        <v>591053</v>
      </c>
      <c r="BV57" s="92">
        <v>6319747</v>
      </c>
      <c r="BW57" s="90">
        <v>0</v>
      </c>
      <c r="BX57" s="91">
        <v>1000</v>
      </c>
      <c r="BY57" s="92">
        <v>1000</v>
      </c>
      <c r="BZ57" s="90">
        <v>0</v>
      </c>
      <c r="CA57" s="91">
        <v>234513.03</v>
      </c>
      <c r="CB57" s="92">
        <v>1156365.96</v>
      </c>
      <c r="CC57" s="90" t="s">
        <v>103</v>
      </c>
      <c r="CD57" s="91">
        <v>30</v>
      </c>
      <c r="CE57" s="92">
        <v>30</v>
      </c>
      <c r="CF57" s="90" t="s">
        <v>98</v>
      </c>
      <c r="CG57" s="90" t="s">
        <v>98</v>
      </c>
      <c r="CH57" s="337" t="s">
        <v>98</v>
      </c>
      <c r="CI57" s="90" t="s">
        <v>98</v>
      </c>
      <c r="CJ57" s="90" t="s">
        <v>98</v>
      </c>
      <c r="CK57" s="337" t="s">
        <v>98</v>
      </c>
      <c r="CL57" s="222">
        <v>13.135</v>
      </c>
      <c r="CM57" s="223">
        <v>39.683999999999997</v>
      </c>
      <c r="CN57" s="224">
        <v>45.484000000000002</v>
      </c>
      <c r="CO57" s="222">
        <v>12.4</v>
      </c>
      <c r="CP57" s="223">
        <v>39.700000000000003</v>
      </c>
      <c r="CQ57" s="224">
        <v>45.5</v>
      </c>
      <c r="CR57" s="90" t="s">
        <v>103</v>
      </c>
      <c r="CS57" s="90" t="s">
        <v>103</v>
      </c>
      <c r="CT57" s="337" t="s">
        <v>103</v>
      </c>
      <c r="CU57" s="90" t="s">
        <v>103</v>
      </c>
      <c r="CV57" s="90" t="s">
        <v>103</v>
      </c>
      <c r="CW57" s="337" t="s">
        <v>103</v>
      </c>
      <c r="CX57" s="364" t="s">
        <v>112</v>
      </c>
      <c r="CY57" s="90">
        <v>87</v>
      </c>
      <c r="CZ57" s="90" t="s">
        <v>98</v>
      </c>
      <c r="DA57" s="90">
        <v>92</v>
      </c>
      <c r="DB57" s="90" t="s">
        <v>98</v>
      </c>
      <c r="DC57" s="91">
        <v>78</v>
      </c>
      <c r="DD57" s="337" t="s">
        <v>98</v>
      </c>
      <c r="DE57" s="268">
        <v>34255575</v>
      </c>
      <c r="DF57" s="9">
        <v>44389350</v>
      </c>
      <c r="DG57" s="383">
        <v>46726245</v>
      </c>
      <c r="DH57" s="229">
        <v>2.2000000000000002</v>
      </c>
      <c r="DI57" s="111">
        <v>134</v>
      </c>
      <c r="DJ57" s="111">
        <v>2.8</v>
      </c>
      <c r="DK57" s="111">
        <v>72</v>
      </c>
      <c r="DL57" s="111">
        <v>2.8</v>
      </c>
      <c r="DM57" s="158">
        <v>72</v>
      </c>
      <c r="DN57" s="689">
        <v>0</v>
      </c>
      <c r="DO57" s="690"/>
      <c r="DP57" s="302">
        <v>61801</v>
      </c>
      <c r="DQ57" s="6">
        <v>57280</v>
      </c>
      <c r="DR57" s="268">
        <v>48707233.979999997</v>
      </c>
      <c r="DS57" s="9">
        <v>35023505.859999999</v>
      </c>
      <c r="DT57" s="383">
        <v>83029736.819999993</v>
      </c>
      <c r="DU57" s="305"/>
      <c r="DV57" s="54"/>
      <c r="DW57" s="402"/>
      <c r="DX57" s="268">
        <v>126542</v>
      </c>
      <c r="DY57" s="9">
        <v>121295</v>
      </c>
      <c r="DZ57" s="383">
        <v>120787</v>
      </c>
      <c r="EA57" s="305"/>
      <c r="EB57" s="54"/>
      <c r="EC57" s="402"/>
      <c r="ED57" s="268" t="s">
        <v>115</v>
      </c>
      <c r="EE57" s="9" t="s">
        <v>115</v>
      </c>
      <c r="EF57" s="383" t="s">
        <v>115</v>
      </c>
      <c r="EG57" s="521">
        <v>0.65890376317744304</v>
      </c>
      <c r="EH57" s="522">
        <v>0.60423760253926373</v>
      </c>
      <c r="EI57" s="523">
        <v>0.59588366297697604</v>
      </c>
      <c r="EJ57" s="594">
        <v>1.3197610274984908E-2</v>
      </c>
      <c r="EK57" s="595">
        <v>1.9716173762322608E-2</v>
      </c>
      <c r="EL57" s="596" t="s">
        <v>103</v>
      </c>
      <c r="EM57" s="594">
        <v>0.41272715918316366</v>
      </c>
      <c r="EN57" s="595">
        <v>0.36953742823096092</v>
      </c>
      <c r="EO57" s="596" t="s">
        <v>103</v>
      </c>
      <c r="EP57" s="594">
        <v>0.57407523054185139</v>
      </c>
      <c r="EQ57" s="595">
        <v>0.61074639800671648</v>
      </c>
      <c r="ER57" s="596" t="s">
        <v>103</v>
      </c>
      <c r="ES57" s="626">
        <v>8.4889500000000007E-2</v>
      </c>
      <c r="ET57" s="627">
        <v>7.2505500000000001E-2</v>
      </c>
      <c r="EU57" s="628">
        <v>6.2605099999999997E-2</v>
      </c>
      <c r="EV57" s="285">
        <v>1437.32394</v>
      </c>
      <c r="EW57" s="493">
        <v>1377.72603</v>
      </c>
      <c r="EX57" s="494">
        <v>1371.9559300000001</v>
      </c>
      <c r="EY57" s="305"/>
      <c r="EZ57" s="54"/>
      <c r="FA57" s="402"/>
      <c r="FB57" s="268">
        <v>451.71563591534823</v>
      </c>
      <c r="FC57" s="9">
        <v>595.16880333072265</v>
      </c>
      <c r="FD57" s="383">
        <v>619.27194151688514</v>
      </c>
      <c r="FE57" s="229">
        <v>53</v>
      </c>
      <c r="FF57" s="110">
        <v>22</v>
      </c>
      <c r="FG57" s="158">
        <v>36</v>
      </c>
      <c r="FH57" s="222">
        <v>11.82930884607482</v>
      </c>
      <c r="FI57" s="223">
        <v>13.971738323921018</v>
      </c>
      <c r="FJ57" s="224" t="s">
        <v>103</v>
      </c>
      <c r="FK57" s="222">
        <v>638</v>
      </c>
      <c r="FL57" s="223">
        <v>380</v>
      </c>
      <c r="FM57" s="224">
        <v>431</v>
      </c>
      <c r="FN57" s="323">
        <v>3980.94</v>
      </c>
      <c r="FO57" s="249">
        <v>5238.34</v>
      </c>
      <c r="FP57" s="422">
        <v>5474.96</v>
      </c>
      <c r="FQ57" s="302">
        <v>9</v>
      </c>
      <c r="FR57" s="1">
        <v>6</v>
      </c>
      <c r="FS57" s="6">
        <v>3</v>
      </c>
      <c r="FT57" s="90">
        <v>97816.680006491777</v>
      </c>
      <c r="FU57" s="91">
        <v>112102.23258909163</v>
      </c>
      <c r="FV57" s="224" t="s">
        <v>103</v>
      </c>
      <c r="FW57" s="90">
        <v>1215691</v>
      </c>
      <c r="FX57" s="91">
        <v>2011731</v>
      </c>
      <c r="FY57" s="224" t="s">
        <v>103</v>
      </c>
      <c r="FZ57" s="90">
        <v>1463.1981699999999</v>
      </c>
      <c r="GA57" s="91">
        <v>1689.7026900000001</v>
      </c>
      <c r="GB57" s="92">
        <v>1730.6008999999999</v>
      </c>
      <c r="GC57" s="92">
        <v>126555748.985625</v>
      </c>
      <c r="GD57" s="337">
        <v>156057148.103333</v>
      </c>
      <c r="GE57" s="337">
        <v>32244315.289999999</v>
      </c>
      <c r="GF57" s="337">
        <v>0</v>
      </c>
      <c r="GG57" s="337">
        <v>0</v>
      </c>
      <c r="GH57" s="337">
        <v>0</v>
      </c>
      <c r="GI57" s="337">
        <v>0</v>
      </c>
      <c r="GJ57" s="337">
        <v>0</v>
      </c>
      <c r="GK57" s="337">
        <v>0</v>
      </c>
      <c r="GL57" s="337">
        <v>0</v>
      </c>
      <c r="GM57" s="337">
        <v>22</v>
      </c>
      <c r="GN57" s="337">
        <v>0</v>
      </c>
    </row>
    <row r="58" spans="1:196" x14ac:dyDescent="0.25">
      <c r="A58" s="178" t="s">
        <v>106</v>
      </c>
      <c r="B58" s="1" t="s">
        <v>152</v>
      </c>
      <c r="C58" s="91">
        <v>8939364.3000000007</v>
      </c>
      <c r="D58" s="90" t="s">
        <v>98</v>
      </c>
      <c r="E58" s="91">
        <v>9617921.4000000004</v>
      </c>
      <c r="F58" s="91" t="s">
        <v>98</v>
      </c>
      <c r="G58" s="91">
        <v>9590062.3000000007</v>
      </c>
      <c r="H58" s="92" t="s">
        <v>98</v>
      </c>
      <c r="I58" s="90">
        <v>41300000</v>
      </c>
      <c r="J58" s="91">
        <v>42200000</v>
      </c>
      <c r="K58" s="92">
        <v>43000000</v>
      </c>
      <c r="L58" s="472">
        <v>220</v>
      </c>
      <c r="M58" s="472" t="s">
        <v>98</v>
      </c>
      <c r="N58" s="257">
        <v>348</v>
      </c>
      <c r="O58" s="472" t="s">
        <v>98</v>
      </c>
      <c r="P58" s="449">
        <v>340</v>
      </c>
      <c r="Q58" s="450" t="s">
        <v>98</v>
      </c>
      <c r="R58" s="90">
        <v>90</v>
      </c>
      <c r="S58" s="90" t="s">
        <v>98</v>
      </c>
      <c r="T58" s="90">
        <f>94+48</f>
        <v>142</v>
      </c>
      <c r="U58" s="90" t="s">
        <v>98</v>
      </c>
      <c r="V58" s="91">
        <f>95+48</f>
        <v>143</v>
      </c>
      <c r="W58" s="92" t="s">
        <v>98</v>
      </c>
      <c r="X58" s="90" t="s">
        <v>103</v>
      </c>
      <c r="Y58" s="90" t="s">
        <v>98</v>
      </c>
      <c r="Z58" s="90" t="s">
        <v>103</v>
      </c>
      <c r="AA58" s="90" t="s">
        <v>98</v>
      </c>
      <c r="AB58" s="90" t="s">
        <v>103</v>
      </c>
      <c r="AC58" s="92" t="s">
        <v>98</v>
      </c>
      <c r="AD58" s="90" t="s">
        <v>103</v>
      </c>
      <c r="AE58" s="90" t="s">
        <v>98</v>
      </c>
      <c r="AF58" s="90" t="s">
        <v>103</v>
      </c>
      <c r="AG58" s="90" t="s">
        <v>98</v>
      </c>
      <c r="AH58" s="90" t="s">
        <v>103</v>
      </c>
      <c r="AI58" s="92" t="s">
        <v>98</v>
      </c>
      <c r="AJ58" s="229" t="s">
        <v>103</v>
      </c>
      <c r="AK58" s="110" t="s">
        <v>103</v>
      </c>
      <c r="AL58" s="158" t="s">
        <v>103</v>
      </c>
      <c r="AM58" s="229" t="s">
        <v>103</v>
      </c>
      <c r="AN58" s="110" t="s">
        <v>103</v>
      </c>
      <c r="AO58" s="158" t="s">
        <v>103</v>
      </c>
      <c r="AP58" s="472" t="s">
        <v>103</v>
      </c>
      <c r="AQ58" s="472" t="s">
        <v>98</v>
      </c>
      <c r="AR58" s="472" t="s">
        <v>103</v>
      </c>
      <c r="AS58" s="472" t="s">
        <v>98</v>
      </c>
      <c r="AT58" s="257" t="s">
        <v>103</v>
      </c>
      <c r="AU58" s="450" t="s">
        <v>98</v>
      </c>
      <c r="AV58" s="551">
        <f>DE58/C58</f>
        <v>5.2722988367304815</v>
      </c>
      <c r="AW58" s="551" t="s">
        <v>98</v>
      </c>
      <c r="AX58" s="551">
        <f>(94*6.07+26*5.91+22*6.12)/(94+26+22)</f>
        <v>6.0484507042253517</v>
      </c>
      <c r="AY58" s="551" t="s">
        <v>98</v>
      </c>
      <c r="AZ58" s="552">
        <f>(95*6.82+26*5.56+22*5.62)/(95+26+22)</f>
        <v>6.4062937062937069</v>
      </c>
      <c r="BA58" s="553" t="s">
        <v>98</v>
      </c>
      <c r="BB58" s="90" t="s">
        <v>103</v>
      </c>
      <c r="BC58" s="90" t="s">
        <v>103</v>
      </c>
      <c r="BD58" s="90" t="s">
        <v>103</v>
      </c>
      <c r="BE58" s="337" t="s">
        <v>103</v>
      </c>
      <c r="BF58" s="90" t="s">
        <v>103</v>
      </c>
      <c r="BG58" s="90" t="s">
        <v>103</v>
      </c>
      <c r="BH58" s="90" t="s">
        <v>103</v>
      </c>
      <c r="BI58" s="337" t="s">
        <v>103</v>
      </c>
      <c r="BJ58" s="90" t="s">
        <v>103</v>
      </c>
      <c r="BK58" s="90" t="s">
        <v>103</v>
      </c>
      <c r="BL58" s="90" t="s">
        <v>103</v>
      </c>
      <c r="BM58" s="337" t="s">
        <v>103</v>
      </c>
      <c r="BN58" s="90" t="s">
        <v>103</v>
      </c>
      <c r="BO58" s="90" t="s">
        <v>103</v>
      </c>
      <c r="BP58" s="337" t="s">
        <v>103</v>
      </c>
      <c r="BQ58" s="90">
        <v>18406077</v>
      </c>
      <c r="BR58" s="90">
        <v>1016695</v>
      </c>
      <c r="BS58" s="337">
        <v>11688462</v>
      </c>
      <c r="BT58" s="90">
        <v>17380190</v>
      </c>
      <c r="BU58" s="90">
        <v>885173</v>
      </c>
      <c r="BV58" s="337">
        <v>12115079</v>
      </c>
      <c r="BW58" s="90" t="s">
        <v>103</v>
      </c>
      <c r="BX58" s="91">
        <v>1615</v>
      </c>
      <c r="BY58" s="92">
        <v>1615</v>
      </c>
      <c r="BZ58" s="90" t="s">
        <v>103</v>
      </c>
      <c r="CA58" s="91">
        <v>3087756</v>
      </c>
      <c r="CB58" s="92">
        <v>3038474</v>
      </c>
      <c r="CC58" s="90" t="s">
        <v>103</v>
      </c>
      <c r="CD58" s="91" t="s">
        <v>103</v>
      </c>
      <c r="CE58" s="92" t="s">
        <v>103</v>
      </c>
      <c r="CF58" s="90" t="s">
        <v>103</v>
      </c>
      <c r="CG58" s="91" t="s">
        <v>103</v>
      </c>
      <c r="CH58" s="92" t="s">
        <v>103</v>
      </c>
      <c r="CI58" s="90" t="s">
        <v>103</v>
      </c>
      <c r="CJ58" s="91" t="s">
        <v>103</v>
      </c>
      <c r="CK58" s="92" t="s">
        <v>103</v>
      </c>
      <c r="CL58" s="222">
        <v>15.9</v>
      </c>
      <c r="CM58" s="223">
        <v>54.7</v>
      </c>
      <c r="CN58" s="224">
        <v>60</v>
      </c>
      <c r="CO58" s="222">
        <v>23.4</v>
      </c>
      <c r="CP58" s="223">
        <v>47.5</v>
      </c>
      <c r="CQ58" s="224">
        <v>51.9</v>
      </c>
      <c r="CR58" s="90" t="s">
        <v>103</v>
      </c>
      <c r="CS58" s="91" t="s">
        <v>103</v>
      </c>
      <c r="CT58" s="92" t="s">
        <v>103</v>
      </c>
      <c r="CU58" s="90">
        <v>0.9</v>
      </c>
      <c r="CV58" s="91">
        <v>0.9</v>
      </c>
      <c r="CW58" s="92">
        <v>0.9</v>
      </c>
      <c r="CX58" s="364" t="s">
        <v>112</v>
      </c>
      <c r="CY58" s="90">
        <v>118</v>
      </c>
      <c r="CZ58" s="90" t="s">
        <v>98</v>
      </c>
      <c r="DA58" s="90">
        <v>117</v>
      </c>
      <c r="DB58" s="90" t="s">
        <v>98</v>
      </c>
      <c r="DC58" s="91">
        <v>124</v>
      </c>
      <c r="DD58" s="337" t="s">
        <v>98</v>
      </c>
      <c r="DE58" s="268">
        <v>47131000</v>
      </c>
      <c r="DF58" s="9">
        <v>59545000</v>
      </c>
      <c r="DG58" s="383">
        <v>63374000</v>
      </c>
      <c r="DH58" s="229">
        <v>2.8</v>
      </c>
      <c r="DI58" s="111">
        <v>72</v>
      </c>
      <c r="DJ58" s="111">
        <v>3</v>
      </c>
      <c r="DK58" s="111">
        <v>88</v>
      </c>
      <c r="DL58" s="111">
        <v>3</v>
      </c>
      <c r="DM58" s="158">
        <v>80</v>
      </c>
      <c r="DN58" s="689">
        <v>0</v>
      </c>
      <c r="DO58" s="690"/>
      <c r="DP58" s="302">
        <v>104563</v>
      </c>
      <c r="DQ58" s="6">
        <v>109996</v>
      </c>
      <c r="DR58" s="268">
        <v>95344465.390000001</v>
      </c>
      <c r="DS58" s="9">
        <v>62108405.699999996</v>
      </c>
      <c r="DT58" s="383">
        <v>56972103.040000007</v>
      </c>
      <c r="DU58" s="305"/>
      <c r="DV58" s="54"/>
      <c r="DW58" s="402"/>
      <c r="DX58" s="268">
        <v>223397</v>
      </c>
      <c r="DY58" s="9">
        <v>215020</v>
      </c>
      <c r="DZ58" s="383">
        <v>214566</v>
      </c>
      <c r="EA58" s="305"/>
      <c r="EB58" s="54"/>
      <c r="EC58" s="402"/>
      <c r="ED58" s="268" t="s">
        <v>115</v>
      </c>
      <c r="EE58" s="9" t="s">
        <v>115</v>
      </c>
      <c r="EF58" s="383" t="s">
        <v>115</v>
      </c>
      <c r="EG58" s="521">
        <v>0.65081894564385379</v>
      </c>
      <c r="EH58" s="522">
        <v>0.61178960096735191</v>
      </c>
      <c r="EI58" s="523">
        <v>0.6031990156874808</v>
      </c>
      <c r="EJ58" s="594">
        <v>1.7067580912631129E-2</v>
      </c>
      <c r="EK58" s="595">
        <v>3.9655112831323218E-2</v>
      </c>
      <c r="EL58" s="596" t="s">
        <v>103</v>
      </c>
      <c r="EM58" s="594">
        <v>0.31133428981348638</v>
      </c>
      <c r="EN58" s="595">
        <v>0.30789300895047861</v>
      </c>
      <c r="EO58" s="596" t="s">
        <v>103</v>
      </c>
      <c r="EP58" s="594">
        <v>0.67159812927388252</v>
      </c>
      <c r="EQ58" s="595">
        <v>0.65245187821819817</v>
      </c>
      <c r="ER58" s="596" t="s">
        <v>103</v>
      </c>
      <c r="ES58" s="626">
        <v>0.13727809999999999</v>
      </c>
      <c r="ET58" s="627">
        <v>0.1118079</v>
      </c>
      <c r="EU58" s="628">
        <v>9.3729200000000013E-2</v>
      </c>
      <c r="EV58" s="285">
        <v>1998.18426</v>
      </c>
      <c r="EW58" s="493">
        <v>1923.2558100000001</v>
      </c>
      <c r="EX58" s="494">
        <v>1919.19499</v>
      </c>
      <c r="EY58" s="305"/>
      <c r="EZ58" s="54"/>
      <c r="FA58" s="402"/>
      <c r="FB58" s="268">
        <v>356.40586041889549</v>
      </c>
      <c r="FC58" s="9">
        <v>470.72830434378199</v>
      </c>
      <c r="FD58" s="383">
        <v>489.99375483534203</v>
      </c>
      <c r="FE58" s="229">
        <v>63</v>
      </c>
      <c r="FF58" s="110">
        <v>33</v>
      </c>
      <c r="FG58" s="158">
        <v>79</v>
      </c>
      <c r="FH58" s="222">
        <v>7.4444280809500567</v>
      </c>
      <c r="FI58" s="223">
        <v>6.3338805692493718</v>
      </c>
      <c r="FJ58" s="224" t="s">
        <v>103</v>
      </c>
      <c r="FK58" s="222">
        <v>213</v>
      </c>
      <c r="FL58" s="223">
        <v>93</v>
      </c>
      <c r="FM58" s="224">
        <v>114</v>
      </c>
      <c r="FN58" s="323">
        <v>2998.88</v>
      </c>
      <c r="FO58" s="249">
        <v>3851.41</v>
      </c>
      <c r="FP58" s="422">
        <v>4123.3599999999997</v>
      </c>
      <c r="FQ58" s="302">
        <v>17</v>
      </c>
      <c r="FR58" s="1">
        <v>8</v>
      </c>
      <c r="FS58" s="6">
        <v>13</v>
      </c>
      <c r="FT58" s="90">
        <v>12184</v>
      </c>
      <c r="FU58" s="91">
        <v>17816</v>
      </c>
      <c r="FV58" s="224" t="s">
        <v>103</v>
      </c>
      <c r="FW58" s="90">
        <v>383234</v>
      </c>
      <c r="FX58" s="91">
        <v>588452</v>
      </c>
      <c r="FY58" s="224" t="s">
        <v>103</v>
      </c>
      <c r="FZ58" s="90">
        <v>1723.1465499999999</v>
      </c>
      <c r="GA58" s="91">
        <v>1865.3408999999999</v>
      </c>
      <c r="GB58" s="92">
        <v>1889.1103800000001</v>
      </c>
      <c r="GC58" s="92">
        <v>70990852.678720206</v>
      </c>
      <c r="GD58" s="337">
        <v>282777929.79166698</v>
      </c>
      <c r="GE58" s="337">
        <v>32652150.659999996</v>
      </c>
      <c r="GF58" s="337">
        <v>14884000</v>
      </c>
      <c r="GG58" s="337">
        <v>0</v>
      </c>
      <c r="GH58" s="337">
        <v>0</v>
      </c>
      <c r="GI58" s="337">
        <v>0</v>
      </c>
      <c r="GJ58" s="337">
        <v>0</v>
      </c>
      <c r="GK58" s="337">
        <v>0</v>
      </c>
      <c r="GL58" s="337">
        <v>0</v>
      </c>
      <c r="GM58" s="337">
        <v>16</v>
      </c>
      <c r="GN58" s="337">
        <v>185</v>
      </c>
    </row>
    <row r="59" spans="1:196" x14ac:dyDescent="0.25">
      <c r="A59" s="178" t="s">
        <v>106</v>
      </c>
      <c r="B59" s="1" t="s">
        <v>45</v>
      </c>
      <c r="C59" s="91">
        <v>1721000</v>
      </c>
      <c r="D59" s="90" t="s">
        <v>98</v>
      </c>
      <c r="E59" s="91">
        <v>3241000</v>
      </c>
      <c r="F59" s="91" t="s">
        <v>98</v>
      </c>
      <c r="G59" s="91">
        <v>3161000</v>
      </c>
      <c r="H59" s="92" t="s">
        <v>98</v>
      </c>
      <c r="I59" s="90">
        <v>10476666</v>
      </c>
      <c r="J59" s="91">
        <v>13290816</v>
      </c>
      <c r="K59" s="92">
        <v>12715788</v>
      </c>
      <c r="L59" s="472">
        <v>236</v>
      </c>
      <c r="M59" s="472" t="s">
        <v>98</v>
      </c>
      <c r="N59" s="257">
        <v>167</v>
      </c>
      <c r="O59" s="472" t="s">
        <v>98</v>
      </c>
      <c r="P59" s="449">
        <v>199</v>
      </c>
      <c r="Q59" s="450" t="s">
        <v>98</v>
      </c>
      <c r="R59" s="90">
        <v>54</v>
      </c>
      <c r="S59" s="90" t="s">
        <v>98</v>
      </c>
      <c r="T59" s="90">
        <v>49</v>
      </c>
      <c r="U59" s="90" t="s">
        <v>98</v>
      </c>
      <c r="V59" s="91">
        <v>50</v>
      </c>
      <c r="W59" s="92" t="s">
        <v>98</v>
      </c>
      <c r="X59" s="90" t="s">
        <v>103</v>
      </c>
      <c r="Y59" s="90" t="s">
        <v>98</v>
      </c>
      <c r="Z59" s="90" t="s">
        <v>103</v>
      </c>
      <c r="AA59" s="90" t="s">
        <v>98</v>
      </c>
      <c r="AB59" s="90" t="s">
        <v>103</v>
      </c>
      <c r="AC59" s="92" t="s">
        <v>98</v>
      </c>
      <c r="AD59" s="90" t="s">
        <v>103</v>
      </c>
      <c r="AE59" s="90" t="s">
        <v>98</v>
      </c>
      <c r="AF59" s="90">
        <v>57</v>
      </c>
      <c r="AG59" s="90" t="s">
        <v>98</v>
      </c>
      <c r="AH59" s="90">
        <v>58</v>
      </c>
      <c r="AI59" s="92" t="s">
        <v>98</v>
      </c>
      <c r="AJ59" s="90" t="s">
        <v>103</v>
      </c>
      <c r="AK59" s="90">
        <v>18</v>
      </c>
      <c r="AL59" s="337">
        <v>18</v>
      </c>
      <c r="AM59" s="90" t="s">
        <v>103</v>
      </c>
      <c r="AN59" s="90">
        <v>0</v>
      </c>
      <c r="AO59" s="92">
        <v>0</v>
      </c>
      <c r="AP59" s="472" t="s">
        <v>103</v>
      </c>
      <c r="AQ59" s="472" t="s">
        <v>98</v>
      </c>
      <c r="AR59" s="472">
        <v>8</v>
      </c>
      <c r="AS59" s="472" t="s">
        <v>98</v>
      </c>
      <c r="AT59" s="257">
        <v>7</v>
      </c>
      <c r="AU59" s="450" t="s">
        <v>98</v>
      </c>
      <c r="AV59" s="551" t="s">
        <v>103</v>
      </c>
      <c r="AW59" s="551" t="s">
        <v>98</v>
      </c>
      <c r="AX59" s="551">
        <f>DF59/E59</f>
        <v>7.7825349367479175</v>
      </c>
      <c r="AY59" s="551" t="s">
        <v>98</v>
      </c>
      <c r="AZ59" s="552">
        <f>DG59/G59</f>
        <v>7.250943112938943</v>
      </c>
      <c r="BA59" s="553" t="s">
        <v>98</v>
      </c>
      <c r="BB59" s="90" t="s">
        <v>103</v>
      </c>
      <c r="BC59" s="90" t="s">
        <v>103</v>
      </c>
      <c r="BD59" s="90" t="s">
        <v>103</v>
      </c>
      <c r="BE59" s="337" t="s">
        <v>103</v>
      </c>
      <c r="BF59" s="90" t="s">
        <v>103</v>
      </c>
      <c r="BG59" s="90" t="s">
        <v>103</v>
      </c>
      <c r="BH59" s="90" t="s">
        <v>103</v>
      </c>
      <c r="BI59" s="337" t="s">
        <v>103</v>
      </c>
      <c r="BJ59" s="90" t="s">
        <v>103</v>
      </c>
      <c r="BK59" s="90" t="s">
        <v>103</v>
      </c>
      <c r="BL59" s="90" t="s">
        <v>103</v>
      </c>
      <c r="BM59" s="337" t="s">
        <v>103</v>
      </c>
      <c r="BN59" s="90" t="s">
        <v>103</v>
      </c>
      <c r="BO59" s="90" t="s">
        <v>103</v>
      </c>
      <c r="BP59" s="337" t="s">
        <v>103</v>
      </c>
      <c r="BQ59" s="90">
        <v>7523752.5</v>
      </c>
      <c r="BR59" s="90">
        <v>335690</v>
      </c>
      <c r="BS59" s="337">
        <v>4109692</v>
      </c>
      <c r="BT59" s="90">
        <v>6744717.5</v>
      </c>
      <c r="BU59" s="91">
        <v>337697.5</v>
      </c>
      <c r="BV59" s="92">
        <v>4025484</v>
      </c>
      <c r="BW59" s="90">
        <v>1100</v>
      </c>
      <c r="BX59" s="91">
        <v>1400</v>
      </c>
      <c r="BY59" s="92">
        <v>1900</v>
      </c>
      <c r="BZ59" s="90">
        <v>1298005</v>
      </c>
      <c r="CA59" s="91">
        <v>2168182.9</v>
      </c>
      <c r="CB59" s="92">
        <v>2542733.7999999998</v>
      </c>
      <c r="CC59" s="90" t="s">
        <v>103</v>
      </c>
      <c r="CD59" s="91" t="s">
        <v>103</v>
      </c>
      <c r="CE59" s="92" t="s">
        <v>103</v>
      </c>
      <c r="CF59" s="90" t="s">
        <v>103</v>
      </c>
      <c r="CG59" s="91" t="s">
        <v>103</v>
      </c>
      <c r="CH59" s="92" t="s">
        <v>103</v>
      </c>
      <c r="CI59" s="90" t="s">
        <v>103</v>
      </c>
      <c r="CJ59" s="91" t="s">
        <v>103</v>
      </c>
      <c r="CK59" s="92" t="s">
        <v>103</v>
      </c>
      <c r="CL59" s="222" t="s">
        <v>103</v>
      </c>
      <c r="CM59" s="223">
        <v>38.729999999999997</v>
      </c>
      <c r="CN59" s="224">
        <v>41</v>
      </c>
      <c r="CO59" s="222">
        <v>27.2</v>
      </c>
      <c r="CP59" s="223">
        <v>38.700000000000003</v>
      </c>
      <c r="CQ59" s="224">
        <v>41.4</v>
      </c>
      <c r="CR59" s="90" t="s">
        <v>103</v>
      </c>
      <c r="CS59" s="91" t="s">
        <v>103</v>
      </c>
      <c r="CT59" s="92" t="s">
        <v>103</v>
      </c>
      <c r="CU59" s="90">
        <v>0.25</v>
      </c>
      <c r="CV59" s="91">
        <v>0.19</v>
      </c>
      <c r="CW59" s="92">
        <v>0.19</v>
      </c>
      <c r="CX59" s="364" t="s">
        <v>112</v>
      </c>
      <c r="CY59" s="90">
        <v>72</v>
      </c>
      <c r="CZ59" s="90" t="s">
        <v>98</v>
      </c>
      <c r="DA59" s="90">
        <v>51</v>
      </c>
      <c r="DB59" s="90" t="s">
        <v>98</v>
      </c>
      <c r="DC59" s="91">
        <v>73</v>
      </c>
      <c r="DD59" s="337" t="s">
        <v>98</v>
      </c>
      <c r="DE59" s="160">
        <v>20057045</v>
      </c>
      <c r="DF59" s="9">
        <v>25223195.73</v>
      </c>
      <c r="DG59" s="383">
        <v>22920231.18</v>
      </c>
      <c r="DH59" s="229">
        <v>2.2000000000000002</v>
      </c>
      <c r="DI59" s="111">
        <v>70</v>
      </c>
      <c r="DJ59" s="111">
        <v>2.5</v>
      </c>
      <c r="DK59" s="111">
        <v>74</v>
      </c>
      <c r="DL59" s="111">
        <v>2.5</v>
      </c>
      <c r="DM59" s="158">
        <v>74</v>
      </c>
      <c r="DN59" s="689">
        <v>0</v>
      </c>
      <c r="DO59" s="690"/>
      <c r="DP59" s="302">
        <v>51726</v>
      </c>
      <c r="DQ59" s="6">
        <v>39667</v>
      </c>
      <c r="DR59" s="268">
        <v>20219681.91</v>
      </c>
      <c r="DS59" s="9">
        <v>17372535.739999998</v>
      </c>
      <c r="DT59" s="383">
        <v>19203857.02</v>
      </c>
      <c r="DU59" s="305"/>
      <c r="DV59" s="54"/>
      <c r="DW59" s="402"/>
      <c r="DX59" s="268">
        <v>97087</v>
      </c>
      <c r="DY59" s="9">
        <v>91935</v>
      </c>
      <c r="DZ59" s="383">
        <v>91465</v>
      </c>
      <c r="EA59" s="305"/>
      <c r="EB59" s="54"/>
      <c r="EC59" s="402"/>
      <c r="ED59" s="268" t="s">
        <v>115</v>
      </c>
      <c r="EE59" s="9" t="s">
        <v>115</v>
      </c>
      <c r="EF59" s="383" t="s">
        <v>115</v>
      </c>
      <c r="EG59" s="521">
        <v>0.66000597402329864</v>
      </c>
      <c r="EH59" s="522">
        <v>0.60592810137597219</v>
      </c>
      <c r="EI59" s="523">
        <v>0.59710271688624061</v>
      </c>
      <c r="EJ59" s="594">
        <v>5.668215744261372E-3</v>
      </c>
      <c r="EK59" s="595">
        <v>8.9216589861751145E-3</v>
      </c>
      <c r="EL59" s="596" t="s">
        <v>103</v>
      </c>
      <c r="EM59" s="594">
        <v>0.29224757076468105</v>
      </c>
      <c r="EN59" s="595">
        <v>0.32564055299539169</v>
      </c>
      <c r="EO59" s="596" t="s">
        <v>103</v>
      </c>
      <c r="EP59" s="594">
        <v>0.70208421349105765</v>
      </c>
      <c r="EQ59" s="595">
        <v>0.66543778801843323</v>
      </c>
      <c r="ER59" s="596" t="s">
        <v>103</v>
      </c>
      <c r="ES59" s="626">
        <v>7.3160799999999998E-2</v>
      </c>
      <c r="ET59" s="627">
        <v>3.9636699999999997E-2</v>
      </c>
      <c r="EU59" s="628">
        <v>2.97177E-2</v>
      </c>
      <c r="EV59" s="285">
        <v>2249.9884099999999</v>
      </c>
      <c r="EW59" s="493">
        <v>2130.59096</v>
      </c>
      <c r="EX59" s="494">
        <v>2119.6987300000001</v>
      </c>
      <c r="EY59" s="305"/>
      <c r="EZ59" s="54"/>
      <c r="FA59" s="402"/>
      <c r="FB59" s="268">
        <v>355.5367865934677</v>
      </c>
      <c r="FC59" s="9">
        <v>488.18186762386466</v>
      </c>
      <c r="FD59" s="383">
        <v>506.11709397037117</v>
      </c>
      <c r="FE59" s="229">
        <v>26</v>
      </c>
      <c r="FF59" s="110">
        <v>6</v>
      </c>
      <c r="FG59" s="158">
        <v>13</v>
      </c>
      <c r="FH59" s="222">
        <v>7.342260034814136</v>
      </c>
      <c r="FI59" s="223">
        <v>9.9050959917332904</v>
      </c>
      <c r="FJ59" s="224" t="s">
        <v>103</v>
      </c>
      <c r="FK59" s="222">
        <v>263</v>
      </c>
      <c r="FL59" s="223">
        <v>155</v>
      </c>
      <c r="FM59" s="224">
        <v>251</v>
      </c>
      <c r="FN59" s="323">
        <v>2897.25</v>
      </c>
      <c r="FO59" s="249">
        <v>3620.36</v>
      </c>
      <c r="FP59" s="422">
        <v>3840.62</v>
      </c>
      <c r="FQ59" s="302">
        <v>2</v>
      </c>
      <c r="FR59" s="1">
        <v>5</v>
      </c>
      <c r="FS59" s="6">
        <v>1</v>
      </c>
      <c r="FT59" s="90">
        <v>15600</v>
      </c>
      <c r="FU59" s="91">
        <v>22919</v>
      </c>
      <c r="FV59" s="224" t="s">
        <v>103</v>
      </c>
      <c r="FW59" s="90">
        <v>116080</v>
      </c>
      <c r="FX59" s="91">
        <v>146107</v>
      </c>
      <c r="FY59" s="224" t="s">
        <v>103</v>
      </c>
      <c r="FZ59" s="90">
        <v>2135.2102100000002</v>
      </c>
      <c r="GA59" s="91">
        <v>2317.8831700000001</v>
      </c>
      <c r="GB59" s="92">
        <v>2346.6510400000002</v>
      </c>
      <c r="GC59" s="92">
        <v>57453480.421964303</v>
      </c>
      <c r="GD59" s="337">
        <v>82600788.790000007</v>
      </c>
      <c r="GE59" s="337">
        <v>21380308.564999998</v>
      </c>
      <c r="GF59" s="337">
        <v>0</v>
      </c>
      <c r="GG59" s="337">
        <v>0</v>
      </c>
      <c r="GH59" s="337">
        <v>0</v>
      </c>
      <c r="GI59" s="337">
        <v>0</v>
      </c>
      <c r="GJ59" s="337">
        <v>0</v>
      </c>
      <c r="GK59" s="337">
        <v>0</v>
      </c>
      <c r="GL59" s="337">
        <v>0.5</v>
      </c>
      <c r="GM59" s="337">
        <v>11.5</v>
      </c>
      <c r="GN59" s="337">
        <v>0</v>
      </c>
    </row>
    <row r="60" spans="1:196" x14ac:dyDescent="0.25">
      <c r="A60" s="178" t="s">
        <v>106</v>
      </c>
      <c r="B60" s="1" t="s">
        <v>46</v>
      </c>
      <c r="C60" s="91">
        <v>5002790</v>
      </c>
      <c r="D60" s="90" t="s">
        <v>98</v>
      </c>
      <c r="E60" s="91">
        <v>4754982</v>
      </c>
      <c r="F60" s="91" t="s">
        <v>98</v>
      </c>
      <c r="G60" s="91">
        <v>4605614</v>
      </c>
      <c r="H60" s="92" t="s">
        <v>98</v>
      </c>
      <c r="I60" s="90">
        <v>14800000</v>
      </c>
      <c r="J60" s="91">
        <v>11900000</v>
      </c>
      <c r="K60" s="92">
        <v>11400000</v>
      </c>
      <c r="L60" s="472">
        <v>355</v>
      </c>
      <c r="M60" s="472" t="s">
        <v>98</v>
      </c>
      <c r="N60" s="257">
        <v>359</v>
      </c>
      <c r="O60" s="449" t="s">
        <v>98</v>
      </c>
      <c r="P60" s="449">
        <v>359</v>
      </c>
      <c r="Q60" s="450" t="s">
        <v>98</v>
      </c>
      <c r="R60" s="90">
        <v>83</v>
      </c>
      <c r="S60" s="90" t="s">
        <v>98</v>
      </c>
      <c r="T60" s="90">
        <v>77</v>
      </c>
      <c r="U60" s="90" t="s">
        <v>98</v>
      </c>
      <c r="V60" s="91">
        <v>78</v>
      </c>
      <c r="W60" s="92" t="s">
        <v>98</v>
      </c>
      <c r="X60" s="90">
        <v>23</v>
      </c>
      <c r="Y60" s="90" t="s">
        <v>98</v>
      </c>
      <c r="Z60" s="90">
        <v>25</v>
      </c>
      <c r="AA60" s="90" t="s">
        <v>98</v>
      </c>
      <c r="AB60" s="90">
        <v>21</v>
      </c>
      <c r="AC60" s="92" t="s">
        <v>98</v>
      </c>
      <c r="AD60" s="90">
        <v>12</v>
      </c>
      <c r="AE60" s="90" t="s">
        <v>98</v>
      </c>
      <c r="AF60" s="90">
        <v>38</v>
      </c>
      <c r="AG60" s="90" t="s">
        <v>98</v>
      </c>
      <c r="AH60" s="90">
        <v>31</v>
      </c>
      <c r="AI60" s="92" t="s">
        <v>98</v>
      </c>
      <c r="AJ60" s="90">
        <v>44</v>
      </c>
      <c r="AK60" s="90">
        <v>25</v>
      </c>
      <c r="AL60" s="337">
        <v>19</v>
      </c>
      <c r="AM60" s="90">
        <v>0</v>
      </c>
      <c r="AN60" s="90">
        <v>0</v>
      </c>
      <c r="AO60" s="92">
        <v>0</v>
      </c>
      <c r="AP60" s="472">
        <v>13.8</v>
      </c>
      <c r="AQ60" s="472" t="s">
        <v>98</v>
      </c>
      <c r="AR60" s="472">
        <v>12.53</v>
      </c>
      <c r="AS60" s="472" t="s">
        <v>98</v>
      </c>
      <c r="AT60" s="257">
        <v>13.66</v>
      </c>
      <c r="AU60" s="450" t="s">
        <v>98</v>
      </c>
      <c r="AV60" s="551">
        <v>4.1900000000000004</v>
      </c>
      <c r="AW60" s="551" t="s">
        <v>98</v>
      </c>
      <c r="AX60" s="551">
        <v>5.47</v>
      </c>
      <c r="AY60" s="551" t="s">
        <v>98</v>
      </c>
      <c r="AZ60" s="552">
        <v>5.71</v>
      </c>
      <c r="BA60" s="553" t="s">
        <v>98</v>
      </c>
      <c r="BB60" s="90">
        <v>5698845</v>
      </c>
      <c r="BC60" s="90">
        <v>2506</v>
      </c>
      <c r="BD60" s="90">
        <v>12243</v>
      </c>
      <c r="BE60" s="337">
        <v>21526</v>
      </c>
      <c r="BF60" s="90">
        <v>3018908</v>
      </c>
      <c r="BG60" s="90">
        <v>834</v>
      </c>
      <c r="BH60" s="90">
        <v>13015</v>
      </c>
      <c r="BI60" s="337">
        <v>25049</v>
      </c>
      <c r="BJ60" s="90">
        <v>2782674</v>
      </c>
      <c r="BK60" s="90">
        <v>683</v>
      </c>
      <c r="BL60" s="91">
        <v>12619</v>
      </c>
      <c r="BM60" s="92">
        <v>22844</v>
      </c>
      <c r="BN60" s="90">
        <v>10518485.380000001</v>
      </c>
      <c r="BO60" s="90">
        <v>63032.75</v>
      </c>
      <c r="BP60" s="337">
        <v>2373863.39</v>
      </c>
      <c r="BQ60" s="90">
        <v>7722234.3499999996</v>
      </c>
      <c r="BR60" s="90">
        <v>24025.86</v>
      </c>
      <c r="BS60" s="337">
        <v>2838562.12</v>
      </c>
      <c r="BT60" s="90">
        <v>7645825.4299999997</v>
      </c>
      <c r="BU60" s="91">
        <v>20614.16</v>
      </c>
      <c r="BV60" s="92">
        <v>2706629.37</v>
      </c>
      <c r="BW60" s="90" t="s">
        <v>103</v>
      </c>
      <c r="BX60" s="91">
        <v>2150</v>
      </c>
      <c r="BY60" s="92">
        <v>2100</v>
      </c>
      <c r="BZ60" s="90" t="s">
        <v>103</v>
      </c>
      <c r="CA60" s="91">
        <v>3343472.7</v>
      </c>
      <c r="CB60" s="92">
        <v>3339626.25</v>
      </c>
      <c r="CC60" s="90" t="s">
        <v>103</v>
      </c>
      <c r="CD60" s="91">
        <v>12</v>
      </c>
      <c r="CE60" s="92">
        <v>12</v>
      </c>
      <c r="CF60" s="90" t="s">
        <v>103</v>
      </c>
      <c r="CG60" s="91">
        <v>340</v>
      </c>
      <c r="CH60" s="92">
        <v>340</v>
      </c>
      <c r="CI60" s="90" t="s">
        <v>103</v>
      </c>
      <c r="CJ60" s="90" t="s">
        <v>103</v>
      </c>
      <c r="CK60" s="337" t="s">
        <v>103</v>
      </c>
      <c r="CL60" s="222" t="s">
        <v>103</v>
      </c>
      <c r="CM60" s="223">
        <v>64.8</v>
      </c>
      <c r="CN60" s="224">
        <v>67</v>
      </c>
      <c r="CO60" s="222">
        <v>50.8</v>
      </c>
      <c r="CP60" s="223">
        <v>64.8</v>
      </c>
      <c r="CQ60" s="224">
        <v>67</v>
      </c>
      <c r="CR60" s="90" t="s">
        <v>103</v>
      </c>
      <c r="CS60" s="91" t="s">
        <v>103</v>
      </c>
      <c r="CT60" s="159">
        <v>94.5</v>
      </c>
      <c r="CU60" s="90" t="s">
        <v>103</v>
      </c>
      <c r="CV60" s="91" t="s">
        <v>103</v>
      </c>
      <c r="CW60" s="350">
        <v>3</v>
      </c>
      <c r="CX60" s="364" t="s">
        <v>105</v>
      </c>
      <c r="CY60" s="90">
        <v>46</v>
      </c>
      <c r="CZ60" s="90" t="s">
        <v>98</v>
      </c>
      <c r="DA60" s="90">
        <v>44</v>
      </c>
      <c r="DB60" s="90" t="s">
        <v>98</v>
      </c>
      <c r="DC60" s="91">
        <v>43</v>
      </c>
      <c r="DD60" s="337" t="s">
        <v>98</v>
      </c>
      <c r="DE60" s="268">
        <v>20060159</v>
      </c>
      <c r="DF60" s="9">
        <v>26011068</v>
      </c>
      <c r="DG60" s="383">
        <v>26298058</v>
      </c>
      <c r="DH60" s="229">
        <v>2.2999999999999998</v>
      </c>
      <c r="DI60" s="111">
        <v>104</v>
      </c>
      <c r="DJ60" s="111">
        <v>2.4</v>
      </c>
      <c r="DK60" s="111">
        <v>90</v>
      </c>
      <c r="DL60" s="111">
        <v>2.4</v>
      </c>
      <c r="DM60" s="158">
        <v>90</v>
      </c>
      <c r="DN60" s="689">
        <v>2</v>
      </c>
      <c r="DO60" s="690"/>
      <c r="DP60" s="302">
        <v>76470</v>
      </c>
      <c r="DQ60" s="6">
        <v>63216</v>
      </c>
      <c r="DR60" s="268">
        <v>62203318.469999999</v>
      </c>
      <c r="DS60" s="9">
        <v>34460573.359999999</v>
      </c>
      <c r="DT60" s="383">
        <v>38900867.340000004</v>
      </c>
      <c r="DU60" s="305"/>
      <c r="DV60" s="54"/>
      <c r="DW60" s="402"/>
      <c r="DX60" s="268">
        <v>115158</v>
      </c>
      <c r="DY60" s="9">
        <v>110110</v>
      </c>
      <c r="DZ60" s="383">
        <v>109650</v>
      </c>
      <c r="EA60" s="305"/>
      <c r="EB60" s="54"/>
      <c r="EC60" s="402"/>
      <c r="ED60" s="268" t="s">
        <v>115</v>
      </c>
      <c r="EE60" s="9" t="s">
        <v>115</v>
      </c>
      <c r="EF60" s="383" t="s">
        <v>115</v>
      </c>
      <c r="EG60" s="521">
        <v>0.64727591656680383</v>
      </c>
      <c r="EH60" s="522">
        <v>0.60807374443738083</v>
      </c>
      <c r="EI60" s="523">
        <v>0.60085727314181492</v>
      </c>
      <c r="EJ60" s="594">
        <v>7.2942242139639102E-3</v>
      </c>
      <c r="EK60" s="595">
        <v>3.2270392929654841E-2</v>
      </c>
      <c r="EL60" s="596" t="s">
        <v>103</v>
      </c>
      <c r="EM60" s="594">
        <v>0.37200543491215943</v>
      </c>
      <c r="EN60" s="595">
        <v>0.34434491818941837</v>
      </c>
      <c r="EO60" s="596" t="s">
        <v>103</v>
      </c>
      <c r="EP60" s="594">
        <v>0.62070034087387671</v>
      </c>
      <c r="EQ60" s="595">
        <v>0.6233846888809268</v>
      </c>
      <c r="ER60" s="596" t="s">
        <v>103</v>
      </c>
      <c r="ES60" s="626">
        <v>6.9829199999999994E-2</v>
      </c>
      <c r="ET60" s="627">
        <v>5.9741600000000006E-2</v>
      </c>
      <c r="EU60" s="628">
        <v>5.0695199999999996E-2</v>
      </c>
      <c r="EV60" s="285">
        <v>1591.01962</v>
      </c>
      <c r="EW60" s="493">
        <v>1521.2765999999999</v>
      </c>
      <c r="EX60" s="494">
        <v>1514.9212500000001</v>
      </c>
      <c r="EY60" s="305"/>
      <c r="EZ60" s="54"/>
      <c r="FA60" s="402"/>
      <c r="FB60" s="268">
        <v>359.3497629344032</v>
      </c>
      <c r="FC60" s="9">
        <v>467.341749159931</v>
      </c>
      <c r="FD60" s="383">
        <v>483.65709074327407</v>
      </c>
      <c r="FE60" s="229">
        <v>95</v>
      </c>
      <c r="FF60" s="110">
        <v>39</v>
      </c>
      <c r="FG60" s="158">
        <v>74</v>
      </c>
      <c r="FH60" s="222">
        <v>7.2861225446777471</v>
      </c>
      <c r="FI60" s="223">
        <v>8.842566524384706</v>
      </c>
      <c r="FJ60" s="224" t="s">
        <v>103</v>
      </c>
      <c r="FK60" s="222">
        <v>387</v>
      </c>
      <c r="FL60" s="223">
        <v>372</v>
      </c>
      <c r="FM60" s="224">
        <v>347</v>
      </c>
      <c r="FN60" s="323">
        <v>2872.21</v>
      </c>
      <c r="FO60" s="249">
        <v>3791.71</v>
      </c>
      <c r="FP60" s="422">
        <v>3947.37</v>
      </c>
      <c r="FQ60" s="302">
        <v>4</v>
      </c>
      <c r="FR60" s="1">
        <v>5</v>
      </c>
      <c r="FS60" s="6">
        <v>2</v>
      </c>
      <c r="FT60" s="90">
        <v>25303</v>
      </c>
      <c r="FU60" s="91">
        <v>29157</v>
      </c>
      <c r="FV60" s="224" t="s">
        <v>103</v>
      </c>
      <c r="FW60" s="90">
        <v>240860</v>
      </c>
      <c r="FX60" s="91">
        <v>658272</v>
      </c>
      <c r="FY60" s="224" t="s">
        <v>103</v>
      </c>
      <c r="FZ60" s="90">
        <v>1430.92878</v>
      </c>
      <c r="GA60" s="91">
        <v>1708.90897</v>
      </c>
      <c r="GB60" s="92">
        <v>1752.92939</v>
      </c>
      <c r="GC60" s="92">
        <v>28026072.058846999</v>
      </c>
      <c r="GD60" s="337">
        <v>55656242.295000002</v>
      </c>
      <c r="GE60" s="337">
        <v>21182141.199999999</v>
      </c>
      <c r="GF60" s="337">
        <v>0</v>
      </c>
      <c r="GG60" s="337">
        <v>0</v>
      </c>
      <c r="GH60" s="337">
        <v>0</v>
      </c>
      <c r="GI60" s="337">
        <v>0</v>
      </c>
      <c r="GJ60" s="337">
        <v>0</v>
      </c>
      <c r="GK60" s="337">
        <v>0</v>
      </c>
      <c r="GL60" s="337">
        <v>0</v>
      </c>
      <c r="GM60" s="337">
        <v>21</v>
      </c>
      <c r="GN60" s="337">
        <v>0</v>
      </c>
    </row>
    <row r="61" spans="1:196" x14ac:dyDescent="0.25">
      <c r="B61" s="2"/>
      <c r="C61" s="3"/>
      <c r="D61" s="3"/>
      <c r="E61" s="3"/>
      <c r="F61" s="3"/>
      <c r="G61" s="3"/>
      <c r="H61" s="330"/>
      <c r="I61" s="3"/>
      <c r="J61" s="3"/>
      <c r="K61" s="330"/>
      <c r="L61" s="3"/>
      <c r="M61" s="3"/>
      <c r="N61" s="3"/>
      <c r="O61" s="3"/>
      <c r="P61" s="3"/>
      <c r="Q61" s="330"/>
      <c r="R61" s="3"/>
      <c r="S61" s="3"/>
      <c r="T61" s="3"/>
      <c r="U61" s="3"/>
      <c r="V61" s="3"/>
      <c r="W61" s="330"/>
      <c r="X61" s="3"/>
      <c r="Y61" s="3"/>
      <c r="Z61" s="3"/>
      <c r="AA61" s="3"/>
      <c r="AB61" s="3"/>
      <c r="AC61" s="330"/>
      <c r="AD61" s="3"/>
      <c r="AE61" s="3"/>
      <c r="AF61" s="3"/>
      <c r="AG61" s="3"/>
      <c r="AH61" s="3"/>
      <c r="AI61" s="330"/>
      <c r="AJ61" s="3"/>
      <c r="AK61" s="3"/>
      <c r="AL61" s="330"/>
      <c r="AM61" s="3"/>
      <c r="AN61" s="3"/>
      <c r="AO61" s="330"/>
      <c r="AP61" s="3"/>
      <c r="AQ61" s="3"/>
      <c r="AR61" s="3"/>
      <c r="AS61" s="3"/>
      <c r="AT61" s="3"/>
      <c r="AU61" s="330"/>
      <c r="AV61" s="3"/>
      <c r="AW61" s="3"/>
      <c r="AX61" s="3"/>
      <c r="AY61" s="3"/>
      <c r="AZ61" s="3"/>
      <c r="BA61" s="330"/>
      <c r="BB61" s="3"/>
      <c r="BC61" s="3"/>
      <c r="BD61" s="3"/>
      <c r="BE61" s="330"/>
      <c r="BF61" s="3"/>
      <c r="BG61" s="3"/>
      <c r="BH61" s="3"/>
      <c r="BI61" s="330"/>
      <c r="BJ61" s="3"/>
      <c r="BK61" s="3"/>
      <c r="BL61" s="3"/>
      <c r="BM61" s="330"/>
      <c r="BN61" s="3"/>
      <c r="BO61" s="3"/>
      <c r="BP61" s="330"/>
      <c r="BQ61" s="3"/>
      <c r="BR61" s="3"/>
      <c r="BS61" s="330"/>
      <c r="BT61" s="3"/>
      <c r="BU61" s="3"/>
      <c r="BV61" s="330"/>
      <c r="BW61" s="3"/>
      <c r="BX61" s="3"/>
      <c r="BY61" s="330"/>
      <c r="BZ61" s="3"/>
      <c r="CA61" s="3"/>
      <c r="CB61" s="330"/>
      <c r="CC61" s="3"/>
      <c r="CD61" s="3"/>
      <c r="CE61" s="330"/>
      <c r="CF61" s="3"/>
      <c r="CG61" s="3"/>
      <c r="CH61" s="330"/>
      <c r="CI61" s="3"/>
      <c r="CJ61" s="3"/>
      <c r="CK61" s="330"/>
      <c r="CL61" s="3"/>
      <c r="CM61" s="3"/>
      <c r="CN61" s="330"/>
      <c r="CO61" s="3"/>
      <c r="CP61" s="3"/>
      <c r="CQ61" s="330"/>
      <c r="CR61" s="3"/>
      <c r="CS61" s="3"/>
      <c r="CT61" s="330"/>
      <c r="CU61" s="3"/>
      <c r="CV61" s="3"/>
      <c r="CW61" s="330"/>
      <c r="CX61" s="351"/>
      <c r="CY61" s="60"/>
      <c r="CZ61" s="60"/>
      <c r="DA61" s="60"/>
      <c r="DB61" s="60"/>
      <c r="DC61" s="60"/>
      <c r="DD61" s="351"/>
      <c r="DE61" s="60"/>
      <c r="DF61" s="60"/>
      <c r="DG61" s="351"/>
      <c r="DH61" s="60"/>
      <c r="DI61" s="60"/>
      <c r="DJ61" s="60"/>
      <c r="DK61" s="60"/>
      <c r="DL61" s="60"/>
      <c r="DM61" s="351"/>
      <c r="DN61" s="60"/>
      <c r="DO61" s="351"/>
      <c r="DP61" s="60"/>
      <c r="DQ61" s="351"/>
      <c r="DR61" s="60"/>
      <c r="DS61" s="60"/>
      <c r="DT61" s="351"/>
      <c r="DU61" s="60"/>
      <c r="DV61" s="60"/>
      <c r="DW61" s="351"/>
      <c r="DX61" s="60"/>
      <c r="DY61" s="60"/>
      <c r="DZ61" s="351"/>
      <c r="EA61" s="60"/>
      <c r="EB61" s="60"/>
      <c r="EC61" s="351"/>
      <c r="ED61" s="60"/>
      <c r="EE61" s="60"/>
      <c r="EF61" s="351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  <c r="EU61" s="60"/>
      <c r="EV61" s="491"/>
      <c r="EW61" s="491"/>
      <c r="EX61" s="492"/>
      <c r="EY61" s="60"/>
      <c r="EZ61" s="60"/>
      <c r="FA61" s="351"/>
      <c r="FB61" s="60"/>
      <c r="FC61" s="60"/>
      <c r="FD61" s="351"/>
      <c r="FE61" s="60"/>
      <c r="FF61" s="60"/>
      <c r="FG61" s="351"/>
      <c r="FH61" s="60"/>
      <c r="FI61" s="60"/>
      <c r="FJ61" s="351"/>
      <c r="FK61" s="60"/>
      <c r="FL61" s="60"/>
      <c r="FM61" s="351"/>
      <c r="FN61" s="60"/>
      <c r="FO61" s="60"/>
      <c r="FP61" s="351"/>
      <c r="FQ61" s="60"/>
      <c r="FR61" s="60"/>
      <c r="FS61" s="351"/>
      <c r="FT61" s="60"/>
      <c r="FU61" s="60"/>
      <c r="FV61" s="351"/>
      <c r="FW61" s="60"/>
      <c r="FX61" s="60"/>
      <c r="FY61" s="351"/>
      <c r="FZ61" s="60"/>
      <c r="GA61" s="60"/>
      <c r="GB61" s="351"/>
      <c r="GC61" s="351"/>
      <c r="GD61" s="351"/>
      <c r="GE61" s="351"/>
      <c r="GF61" s="351"/>
      <c r="GG61" s="351"/>
      <c r="GH61" s="351"/>
      <c r="GI61" s="351"/>
      <c r="GJ61" s="351"/>
      <c r="GK61" s="351"/>
      <c r="GL61" s="351"/>
      <c r="GM61" s="351"/>
      <c r="GN61" s="351"/>
    </row>
    <row r="63" spans="1:196" x14ac:dyDescent="0.25">
      <c r="B63" s="11"/>
    </row>
  </sheetData>
  <mergeCells count="180">
    <mergeCell ref="GH2:GH4"/>
    <mergeCell ref="GI2:GI4"/>
    <mergeCell ref="GJ2:GJ4"/>
    <mergeCell ref="GK2:GK4"/>
    <mergeCell ref="GL2:GL4"/>
    <mergeCell ref="GG5:GN5"/>
    <mergeCell ref="GG1:GN1"/>
    <mergeCell ref="EJ1:ER2"/>
    <mergeCell ref="EJ3:EL3"/>
    <mergeCell ref="EM3:EO3"/>
    <mergeCell ref="EP3:ER3"/>
    <mergeCell ref="GC5:GF5"/>
    <mergeCell ref="EY1:FA3"/>
    <mergeCell ref="GM2:GM4"/>
    <mergeCell ref="GN2:GN4"/>
    <mergeCell ref="V4:W4"/>
    <mergeCell ref="X2:AC2"/>
    <mergeCell ref="AB4:AC4"/>
    <mergeCell ref="AD2:AI2"/>
    <mergeCell ref="AD4:AE4"/>
    <mergeCell ref="AF4:AG4"/>
    <mergeCell ref="AH4:AI4"/>
    <mergeCell ref="BW1:BY3"/>
    <mergeCell ref="CR1:CT3"/>
    <mergeCell ref="CI1:CK3"/>
    <mergeCell ref="CL1:CN3"/>
    <mergeCell ref="DN60:DO60"/>
    <mergeCell ref="DN50:DO50"/>
    <mergeCell ref="DN52:DO52"/>
    <mergeCell ref="DN53:DO53"/>
    <mergeCell ref="DN54:DO54"/>
    <mergeCell ref="DN55:DO55"/>
    <mergeCell ref="DN56:DO56"/>
    <mergeCell ref="DN57:DO57"/>
    <mergeCell ref="C1:H2"/>
    <mergeCell ref="BF4:BI4"/>
    <mergeCell ref="BJ4:BM4"/>
    <mergeCell ref="BN4:BP4"/>
    <mergeCell ref="BQ4:BS4"/>
    <mergeCell ref="AT4:AU4"/>
    <mergeCell ref="AV4:AW4"/>
    <mergeCell ref="AX4:AY4"/>
    <mergeCell ref="AZ4:BA4"/>
    <mergeCell ref="BB4:BE4"/>
    <mergeCell ref="X4:Y4"/>
    <mergeCell ref="Z4:AA4"/>
    <mergeCell ref="C4:D4"/>
    <mergeCell ref="E4:F4"/>
    <mergeCell ref="G4:H4"/>
    <mergeCell ref="L4:M4"/>
    <mergeCell ref="DN10:DO10"/>
    <mergeCell ref="BT4:BV4"/>
    <mergeCell ref="DN42:DO42"/>
    <mergeCell ref="DN41:DO41"/>
    <mergeCell ref="DN40:DO40"/>
    <mergeCell ref="DN48:DO48"/>
    <mergeCell ref="DN58:DO58"/>
    <mergeCell ref="DN59:DO59"/>
    <mergeCell ref="DN13:DO13"/>
    <mergeCell ref="DN18:DO18"/>
    <mergeCell ref="DN37:DO37"/>
    <mergeCell ref="DN19:DO19"/>
    <mergeCell ref="DN20:DO20"/>
    <mergeCell ref="DN14:DO14"/>
    <mergeCell ref="DN15:DO15"/>
    <mergeCell ref="DN25:DO25"/>
    <mergeCell ref="DN26:DO26"/>
    <mergeCell ref="DN32:DO32"/>
    <mergeCell ref="DN33:DO33"/>
    <mergeCell ref="DN35:DO35"/>
    <mergeCell ref="DH4:DI4"/>
    <mergeCell ref="DJ4:DK4"/>
    <mergeCell ref="DL4:DM4"/>
    <mergeCell ref="CY4:CZ4"/>
    <mergeCell ref="DN7:DO7"/>
    <mergeCell ref="I1:K3"/>
    <mergeCell ref="EV1:EX3"/>
    <mergeCell ref="DX1:EI2"/>
    <mergeCell ref="EG3:EI3"/>
    <mergeCell ref="FT1:FV3"/>
    <mergeCell ref="FW1:FY3"/>
    <mergeCell ref="FZ1:GB3"/>
    <mergeCell ref="FE1:FG3"/>
    <mergeCell ref="FH1:FJ3"/>
    <mergeCell ref="FK1:FM3"/>
    <mergeCell ref="FN1:FP3"/>
    <mergeCell ref="FQ1:FS3"/>
    <mergeCell ref="CO1:CQ3"/>
    <mergeCell ref="L1:Q2"/>
    <mergeCell ref="N4:O4"/>
    <mergeCell ref="DH1:DM2"/>
    <mergeCell ref="AJ3:AL3"/>
    <mergeCell ref="AM3:AO3"/>
    <mergeCell ref="BZ1:CB3"/>
    <mergeCell ref="CC1:CE3"/>
    <mergeCell ref="BB1:BM2"/>
    <mergeCell ref="BN1:BV2"/>
    <mergeCell ref="AM2:AO2"/>
    <mergeCell ref="P4:Q4"/>
    <mergeCell ref="DN1:DO2"/>
    <mergeCell ref="R1:W2"/>
    <mergeCell ref="CY1:DD2"/>
    <mergeCell ref="AP1:AU2"/>
    <mergeCell ref="AV1:BA2"/>
    <mergeCell ref="FB1:FD3"/>
    <mergeCell ref="ED3:EF3"/>
    <mergeCell ref="X1:AO1"/>
    <mergeCell ref="DR3:DT3"/>
    <mergeCell ref="DC4:DD4"/>
    <mergeCell ref="DR1:DW2"/>
    <mergeCell ref="DX3:DZ3"/>
    <mergeCell ref="EA3:EC3"/>
    <mergeCell ref="DP1:DQ3"/>
    <mergeCell ref="DN4:DO4"/>
    <mergeCell ref="AJ2:AL2"/>
    <mergeCell ref="CF1:CH3"/>
    <mergeCell ref="AP4:AQ4"/>
    <mergeCell ref="AR4:AS4"/>
    <mergeCell ref="DU3:DW3"/>
    <mergeCell ref="ES1:EU3"/>
    <mergeCell ref="R4:S4"/>
    <mergeCell ref="T4:U4"/>
    <mergeCell ref="DN5:DO5"/>
    <mergeCell ref="DP5:DQ5"/>
    <mergeCell ref="DR5:DT5"/>
    <mergeCell ref="DU5:DW5"/>
    <mergeCell ref="DE5:DG5"/>
    <mergeCell ref="ED5:EF5"/>
    <mergeCell ref="EG5:EI5"/>
    <mergeCell ref="EJ5:EL5"/>
    <mergeCell ref="EM5:EO5"/>
    <mergeCell ref="EP5:ER5"/>
    <mergeCell ref="ES5:EU5"/>
    <mergeCell ref="EV5:EX5"/>
    <mergeCell ref="EY5:FA5"/>
    <mergeCell ref="FB5:FD5"/>
    <mergeCell ref="FE5:FG5"/>
    <mergeCell ref="FH5:FJ5"/>
    <mergeCell ref="FK5:FM5"/>
    <mergeCell ref="FN5:FP5"/>
    <mergeCell ref="FQ5:FS5"/>
    <mergeCell ref="FT5:FV5"/>
    <mergeCell ref="FW5:FY5"/>
    <mergeCell ref="FZ5:GB5"/>
    <mergeCell ref="GC1:GC4"/>
    <mergeCell ref="GD1:GD4"/>
    <mergeCell ref="GE1:GE4"/>
    <mergeCell ref="GF1:GF4"/>
    <mergeCell ref="GG2:GG4"/>
    <mergeCell ref="AP5:AU5"/>
    <mergeCell ref="C5:H5"/>
    <mergeCell ref="I5:K5"/>
    <mergeCell ref="L5:Q5"/>
    <mergeCell ref="R5:W5"/>
    <mergeCell ref="X5:AC5"/>
    <mergeCell ref="AD5:AI5"/>
    <mergeCell ref="AJ5:AL5"/>
    <mergeCell ref="AM5:AO5"/>
    <mergeCell ref="CR5:CT5"/>
    <mergeCell ref="CU5:CW5"/>
    <mergeCell ref="CX1:CX4"/>
    <mergeCell ref="CY5:DD5"/>
    <mergeCell ref="DH5:DM5"/>
    <mergeCell ref="BJ5:BM5"/>
    <mergeCell ref="BF5:BI5"/>
    <mergeCell ref="BB5:BE5"/>
    <mergeCell ref="AV5:BA5"/>
    <mergeCell ref="CO5:CQ5"/>
    <mergeCell ref="CL5:CN5"/>
    <mergeCell ref="BN5:BP5"/>
    <mergeCell ref="BQ5:BS5"/>
    <mergeCell ref="BT5:BV5"/>
    <mergeCell ref="BW5:BY5"/>
    <mergeCell ref="BZ5:CB5"/>
    <mergeCell ref="CC5:CE5"/>
    <mergeCell ref="CF5:CH5"/>
    <mergeCell ref="CI5:CK5"/>
    <mergeCell ref="DA4:DB4"/>
    <mergeCell ref="CU1:CW3"/>
    <mergeCell ref="DE1:DG3"/>
  </mergeCells>
  <conditionalFormatting sqref="CX6:CX19 CX21:CX60 C50 E50 G50:CN50 C46:CN49 C26:Q45 W26:CN45 C51:CN60 CR26:CW60 C6:CN16 C17:AQ17 AS17:CN17">
    <cfRule type="containsText" dxfId="17" priority="24" operator="containsText" text="b/d">
      <formula>NOT(ISERROR(SEARCH("b/d",C6)))</formula>
    </cfRule>
  </conditionalFormatting>
  <conditionalFormatting sqref="C21:Q25 BW25:CN25 C18:Q19 W18:CN19 W25:BA25 W21:CN24 CR21:CW25 CR6:CW19">
    <cfRule type="containsText" dxfId="16" priority="23" operator="containsText" text="b/d">
      <formula>NOT(ISERROR(SEARCH("b/d",C6)))</formula>
    </cfRule>
  </conditionalFormatting>
  <conditionalFormatting sqref="CX20">
    <cfRule type="containsText" dxfId="15" priority="22" operator="containsText" text="b/d">
      <formula>NOT(ISERROR(SEARCH("b/d",CX20)))</formula>
    </cfRule>
  </conditionalFormatting>
  <conditionalFormatting sqref="C20:Q20 W20:CN20 CR20:CW20">
    <cfRule type="containsText" dxfId="14" priority="21" operator="containsText" text="b/d">
      <formula>NOT(ISERROR(SEARCH("b/d",C20)))</formula>
    </cfRule>
  </conditionalFormatting>
  <conditionalFormatting sqref="BB25:BE25">
    <cfRule type="containsText" dxfId="13" priority="20" operator="containsText" text="b/d">
      <formula>NOT(ISERROR(SEARCH("b/d",BB25)))</formula>
    </cfRule>
  </conditionalFormatting>
  <conditionalFormatting sqref="BN25:BP25">
    <cfRule type="containsText" dxfId="12" priority="19" operator="containsText" text="b/d">
      <formula>NOT(ISERROR(SEARCH("b/d",BN25)))</formula>
    </cfRule>
  </conditionalFormatting>
  <conditionalFormatting sqref="BF25:BI25">
    <cfRule type="containsText" dxfId="11" priority="18" operator="containsText" text="b/d">
      <formula>NOT(ISERROR(SEARCH("b/d",BF25)))</formula>
    </cfRule>
  </conditionalFormatting>
  <conditionalFormatting sqref="BJ25:BM25">
    <cfRule type="containsText" dxfId="10" priority="17" operator="containsText" text="b/d">
      <formula>NOT(ISERROR(SEARCH("b/d",BJ25)))</formula>
    </cfRule>
  </conditionalFormatting>
  <conditionalFormatting sqref="BQ25:BS25">
    <cfRule type="containsText" dxfId="9" priority="16" operator="containsText" text="b/d">
      <formula>NOT(ISERROR(SEARCH("b/d",BQ25)))</formula>
    </cfRule>
  </conditionalFormatting>
  <conditionalFormatting sqref="BT25:BV25">
    <cfRule type="containsText" dxfId="8" priority="15" operator="containsText" text="b/d">
      <formula>NOT(ISERROR(SEARCH("b/d",BT25)))</formula>
    </cfRule>
  </conditionalFormatting>
  <conditionalFormatting sqref="F50">
    <cfRule type="containsText" dxfId="7" priority="13" operator="containsText" text="b/d">
      <formula>NOT(ISERROR(SEARCH("b/d",F50)))</formula>
    </cfRule>
  </conditionalFormatting>
  <conditionalFormatting sqref="D50">
    <cfRule type="containsText" dxfId="6" priority="14" operator="containsText" text="b/d">
      <formula>NOT(ISERROR(SEARCH("b/d",D50)))</formula>
    </cfRule>
  </conditionalFormatting>
  <conditionalFormatting sqref="R20:V20">
    <cfRule type="containsText" dxfId="5" priority="10" operator="containsText" text="b/d">
      <formula>NOT(ISERROR(SEARCH("b/d",R20)))</formula>
    </cfRule>
  </conditionalFormatting>
  <conditionalFormatting sqref="R26:V45">
    <cfRule type="containsText" dxfId="4" priority="12" operator="containsText" text="b/d">
      <formula>NOT(ISERROR(SEARCH("b/d",R26)))</formula>
    </cfRule>
  </conditionalFormatting>
  <conditionalFormatting sqref="R18:V19 R21:V25">
    <cfRule type="containsText" dxfId="3" priority="11" operator="containsText" text="b/d">
      <formula>NOT(ISERROR(SEARCH("b/d",R18)))</formula>
    </cfRule>
  </conditionalFormatting>
  <conditionalFormatting sqref="CO26:CQ60">
    <cfRule type="containsText" dxfId="2" priority="3" operator="containsText" text="b/d">
      <formula>NOT(ISERROR(SEARCH("b/d",CO26)))</formula>
    </cfRule>
  </conditionalFormatting>
  <conditionalFormatting sqref="CO21:CQ25 CO6:CQ19">
    <cfRule type="containsText" dxfId="1" priority="2" operator="containsText" text="b/d">
      <formula>NOT(ISERROR(SEARCH("b/d",CO6)))</formula>
    </cfRule>
  </conditionalFormatting>
  <conditionalFormatting sqref="CO20:CQ20">
    <cfRule type="containsText" dxfId="0" priority="1" operator="containsText" text="b/d">
      <formula>NOT(ISERROR(SEARCH("b/d",CO20)))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Pańczak</dc:creator>
  <cp:lastModifiedBy>Bartosz Jakubowski</cp:lastModifiedBy>
  <dcterms:created xsi:type="dcterms:W3CDTF">2018-08-22T13:45:29Z</dcterms:created>
  <dcterms:modified xsi:type="dcterms:W3CDTF">2018-12-04T14:40:43Z</dcterms:modified>
</cp:coreProperties>
</file>