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P\WAK\Wewnętrzny\PIOTR\jednostkowe koszty AKK aktualizacja 2022-05\"/>
    </mc:Choice>
  </mc:AlternateContent>
  <bookViews>
    <workbookView xWindow="0" yWindow="0" windowWidth="19320" windowHeight="12120" tabRatio="869"/>
  </bookViews>
  <sheets>
    <sheet name="Wskaźniki makroekonomiczne" sheetId="18" r:id="rId1"/>
    <sheet name="Czas-pasażerowie, kierowcy" sheetId="13" r:id="rId2"/>
    <sheet name="Eksploatacja pojazdów" sheetId="16" r:id="rId3"/>
    <sheet name="Zanieczyszczenia-pojazdy" sheetId="15" r:id="rId4"/>
    <sheet name="Hałas-zagregowane" sheetId="17" r:id="rId5"/>
    <sheet name="Wypadki" sheetId="7" r:id="rId6"/>
    <sheet name="Zmiany klimatyczne(CO2)" sheetId="8" r:id="rId7"/>
    <sheet name="Czas-ładunki" sheetId="10" r:id="rId8"/>
    <sheet name="Zanieczyszczenia-niższe warstwy" sheetId="11" r:id="rId9"/>
    <sheet name="Hałas" sheetId="19" r:id="rId10"/>
    <sheet name="ECT2011 - koszty zewnętrzne" sheetId="9" r:id="rId11"/>
  </sheets>
  <calcPr calcId="152511"/>
</workbook>
</file>

<file path=xl/calcChain.xml><?xml version="1.0" encoding="utf-8"?>
<calcChain xmlns="http://schemas.openxmlformats.org/spreadsheetml/2006/main">
  <c r="M68" i="9" l="1"/>
  <c r="L68" i="9"/>
  <c r="K68" i="9"/>
  <c r="J68" i="9"/>
  <c r="I68" i="9"/>
  <c r="H68" i="9"/>
  <c r="G68" i="9"/>
  <c r="F68" i="9"/>
  <c r="E68" i="9"/>
  <c r="D68" i="9"/>
  <c r="C68" i="9"/>
  <c r="B68" i="9"/>
  <c r="M67" i="9"/>
  <c r="L67" i="9"/>
  <c r="K67" i="9"/>
  <c r="J67" i="9"/>
  <c r="I67" i="9"/>
  <c r="H67" i="9"/>
  <c r="G67" i="9"/>
  <c r="F67" i="9"/>
  <c r="E67" i="9"/>
  <c r="D67" i="9"/>
  <c r="C67" i="9"/>
  <c r="B67" i="9"/>
  <c r="M66" i="9"/>
  <c r="L66" i="9"/>
  <c r="K66" i="9"/>
  <c r="J66" i="9"/>
  <c r="I66" i="9"/>
  <c r="H66" i="9"/>
  <c r="G66" i="9"/>
  <c r="F66" i="9"/>
  <c r="E66" i="9"/>
  <c r="D66" i="9"/>
  <c r="C66" i="9"/>
  <c r="B66" i="9"/>
  <c r="M65" i="9"/>
  <c r="L65" i="9"/>
  <c r="K65" i="9"/>
  <c r="J65" i="9"/>
  <c r="I65" i="9"/>
  <c r="H65" i="9"/>
  <c r="G65" i="9"/>
  <c r="F65" i="9"/>
  <c r="E65" i="9"/>
  <c r="D65" i="9"/>
  <c r="C65" i="9"/>
  <c r="B65" i="9"/>
  <c r="M64" i="9"/>
  <c r="L64" i="9"/>
  <c r="K64" i="9"/>
  <c r="J64" i="9"/>
  <c r="I64" i="9"/>
  <c r="H64" i="9"/>
  <c r="G64" i="9"/>
  <c r="F64" i="9"/>
  <c r="E64" i="9"/>
  <c r="D64" i="9"/>
  <c r="C64" i="9"/>
  <c r="B64" i="9"/>
  <c r="O24" i="16"/>
  <c r="E127" i="19"/>
  <c r="D127" i="19"/>
  <c r="C127" i="19"/>
  <c r="E126" i="19"/>
  <c r="D126" i="19"/>
  <c r="C126" i="19"/>
  <c r="E125" i="19"/>
  <c r="D125" i="19"/>
  <c r="C125" i="19"/>
  <c r="E124" i="19"/>
  <c r="D124" i="19"/>
  <c r="C124" i="19"/>
  <c r="E123" i="19"/>
  <c r="D123" i="19"/>
  <c r="C123" i="19"/>
  <c r="E122" i="19"/>
  <c r="D122" i="19"/>
  <c r="C122" i="19"/>
  <c r="E121" i="19"/>
  <c r="D121" i="19"/>
  <c r="C121" i="19"/>
  <c r="E120" i="19"/>
  <c r="D120" i="19"/>
  <c r="C120" i="19"/>
  <c r="E119" i="19"/>
  <c r="D119" i="19"/>
  <c r="C119" i="19"/>
  <c r="E118" i="19"/>
  <c r="D118" i="19"/>
  <c r="C118" i="19"/>
  <c r="E117" i="19"/>
  <c r="D117" i="19"/>
  <c r="C117" i="19"/>
  <c r="E116" i="19"/>
  <c r="D116" i="19"/>
  <c r="C116" i="19"/>
  <c r="E115" i="19"/>
  <c r="D115" i="19"/>
  <c r="C115" i="19"/>
  <c r="E114" i="19"/>
  <c r="D114" i="19"/>
  <c r="C114" i="19"/>
  <c r="E113" i="19"/>
  <c r="D113" i="19"/>
  <c r="C113" i="19"/>
  <c r="V47" i="18"/>
  <c r="V45" i="18"/>
  <c r="V42" i="18"/>
  <c r="V28" i="18"/>
  <c r="V22" i="18"/>
  <c r="V18" i="18"/>
  <c r="V11" i="18"/>
  <c r="V8" i="18"/>
  <c r="U28" i="18" l="1"/>
  <c r="T28" i="18"/>
  <c r="S28" i="18"/>
  <c r="R28" i="18"/>
  <c r="Q28" i="18"/>
  <c r="U22" i="18"/>
  <c r="U47" i="18" s="1"/>
  <c r="U18" i="18"/>
  <c r="U8" i="18"/>
  <c r="U11" i="18" s="1"/>
  <c r="U42" i="18" s="1"/>
  <c r="U45" i="18" l="1"/>
  <c r="T22" i="18"/>
  <c r="T47" i="18" s="1"/>
  <c r="T18" i="18"/>
  <c r="B18" i="18"/>
  <c r="T8" i="18"/>
  <c r="T11" i="18" s="1"/>
  <c r="T45" i="18" l="1"/>
  <c r="T42" i="18"/>
  <c r="P139" i="19"/>
  <c r="Q139" i="19"/>
  <c r="R139" i="19"/>
  <c r="S139" i="19"/>
  <c r="T139" i="19"/>
  <c r="U139" i="19"/>
  <c r="V139" i="19"/>
  <c r="W139" i="19"/>
  <c r="X139" i="19"/>
  <c r="Y139" i="19"/>
  <c r="Z139" i="19"/>
  <c r="AA139" i="19"/>
  <c r="AB139" i="19"/>
  <c r="AC139" i="19"/>
  <c r="AD139" i="19"/>
  <c r="AE139" i="19"/>
  <c r="AF139" i="19"/>
  <c r="AG139" i="19"/>
  <c r="AH139" i="19"/>
  <c r="AI139" i="19"/>
  <c r="AJ139" i="19"/>
  <c r="AK139" i="19"/>
  <c r="AL139" i="19"/>
  <c r="AM139" i="19"/>
  <c r="AN139" i="19"/>
  <c r="AO139" i="19"/>
  <c r="AP139" i="19"/>
  <c r="AQ139" i="19"/>
  <c r="AR139" i="19"/>
  <c r="AS139" i="19"/>
  <c r="AT139" i="19"/>
  <c r="AU139" i="19"/>
  <c r="AV139" i="19"/>
  <c r="AW139" i="19"/>
  <c r="AX139" i="19"/>
  <c r="AY139" i="19"/>
  <c r="AZ139" i="19"/>
  <c r="BA139" i="19"/>
  <c r="BB139" i="19"/>
  <c r="BC139" i="19"/>
  <c r="BD139" i="19"/>
  <c r="BE139" i="19"/>
  <c r="BF139" i="19"/>
  <c r="BG139" i="19"/>
  <c r="BH139" i="19"/>
  <c r="BI139" i="19"/>
  <c r="C34" i="13" l="1"/>
  <c r="O41" i="15" l="1"/>
  <c r="AY33" i="18" l="1"/>
  <c r="AZ31" i="18" s="1"/>
  <c r="BA31" i="18" s="1"/>
  <c r="BB31" i="18" s="1"/>
  <c r="BC31" i="18" s="1"/>
  <c r="BD31" i="18" s="1"/>
  <c r="BE31" i="18" s="1"/>
  <c r="BF31" i="18" s="1"/>
  <c r="BG31" i="18" s="1"/>
  <c r="BH31" i="18" s="1"/>
  <c r="BI31" i="18" s="1"/>
  <c r="A18" i="17" l="1"/>
  <c r="A11" i="17"/>
  <c r="BA32" i="18"/>
  <c r="BA35" i="18" s="1"/>
  <c r="BA45" i="18" s="1"/>
  <c r="AZ32" i="18"/>
  <c r="AZ35" i="18" s="1"/>
  <c r="J22" i="18"/>
  <c r="S22" i="18"/>
  <c r="S47" i="18" s="1"/>
  <c r="S18" i="18"/>
  <c r="S8" i="18"/>
  <c r="S11" i="18" s="1"/>
  <c r="S45" i="18" l="1"/>
  <c r="S42" i="18"/>
  <c r="AZ45" i="18"/>
  <c r="AZ42" i="18"/>
  <c r="BA42" i="18"/>
  <c r="BB32" i="18" l="1"/>
  <c r="BB35" i="18" s="1"/>
  <c r="BB45" i="18" l="1"/>
  <c r="BB42" i="18"/>
  <c r="BC32" i="18" l="1"/>
  <c r="BC35" i="18" s="1"/>
  <c r="BC45" i="18" l="1"/>
  <c r="BC42" i="18"/>
  <c r="BD32" i="18" l="1"/>
  <c r="BD35" i="18" s="1"/>
  <c r="D15" i="13"/>
  <c r="BD45" i="18" l="1"/>
  <c r="BD42" i="18"/>
  <c r="BE32" i="18"/>
  <c r="BE35" i="18" s="1"/>
  <c r="C8" i="13"/>
  <c r="D10" i="13"/>
  <c r="C15" i="13"/>
  <c r="C6" i="13"/>
  <c r="D24" i="13"/>
  <c r="D19" i="13" s="1"/>
  <c r="C26" i="13"/>
  <c r="E24" i="13" s="1"/>
  <c r="C22" i="13"/>
  <c r="E20" i="13" s="1"/>
  <c r="C17" i="13"/>
  <c r="E15" i="13" s="1"/>
  <c r="C13" i="13"/>
  <c r="E11" i="13" s="1"/>
  <c r="E6" i="13"/>
  <c r="C35" i="13" s="1"/>
  <c r="BE45" i="18" l="1"/>
  <c r="BE42" i="18"/>
  <c r="C20" i="13"/>
  <c r="C24" i="13"/>
  <c r="C11" i="13"/>
  <c r="E19" i="13"/>
  <c r="E10" i="13"/>
  <c r="BF32" i="18" l="1"/>
  <c r="BF35" i="18" s="1"/>
  <c r="C37" i="13"/>
  <c r="C36" i="13"/>
  <c r="BF45" i="18" l="1"/>
  <c r="BF42" i="18"/>
  <c r="BG32" i="18" l="1"/>
  <c r="BG35" i="18" s="1"/>
  <c r="BG42" i="18" l="1"/>
  <c r="BG45" i="18"/>
  <c r="BH32" i="18" l="1"/>
  <c r="BH35" i="18" s="1"/>
  <c r="BH42" i="18" l="1"/>
  <c r="BH45" i="18"/>
  <c r="BI32" i="18"/>
  <c r="BI35" i="18" s="1"/>
  <c r="BI45" i="18" l="1"/>
  <c r="BI42" i="18"/>
  <c r="R22" i="18"/>
  <c r="R47" i="18" s="1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E22" i="18"/>
  <c r="F22" i="18"/>
  <c r="G22" i="18"/>
  <c r="H22" i="18"/>
  <c r="I22" i="18"/>
  <c r="K22" i="18"/>
  <c r="L22" i="18"/>
  <c r="M22" i="18"/>
  <c r="N22" i="18"/>
  <c r="O22" i="18"/>
  <c r="P22" i="18"/>
  <c r="Q22" i="18"/>
  <c r="R18" i="18"/>
  <c r="R8" i="18"/>
  <c r="R11" i="18" s="1"/>
  <c r="R42" i="18" l="1"/>
  <c r="R45" i="18"/>
  <c r="C8" i="18"/>
  <c r="C11" i="18" s="1"/>
  <c r="E57" i="19" l="1"/>
  <c r="E55" i="19"/>
  <c r="E53" i="19"/>
  <c r="E51" i="19"/>
  <c r="E49" i="19"/>
  <c r="E47" i="19"/>
  <c r="E45" i="19"/>
  <c r="E43" i="19"/>
  <c r="E41" i="19"/>
  <c r="E39" i="19"/>
  <c r="D57" i="19"/>
  <c r="D55" i="19"/>
  <c r="D53" i="19"/>
  <c r="D51" i="19"/>
  <c r="D49" i="19"/>
  <c r="D47" i="19"/>
  <c r="D45" i="19"/>
  <c r="D43" i="19"/>
  <c r="D41" i="19"/>
  <c r="D39" i="19"/>
  <c r="C57" i="19"/>
  <c r="C55" i="19"/>
  <c r="C53" i="19"/>
  <c r="C51" i="19"/>
  <c r="C49" i="19"/>
  <c r="C47" i="19"/>
  <c r="C45" i="19"/>
  <c r="C43" i="19"/>
  <c r="C41" i="19"/>
  <c r="C39" i="19"/>
  <c r="A140" i="19" l="1" a="1"/>
  <c r="A143" i="19" s="1"/>
  <c r="F135" i="19"/>
  <c r="E135" i="19"/>
  <c r="D135" i="19"/>
  <c r="C135" i="19"/>
  <c r="B135" i="19"/>
  <c r="AO104" i="19"/>
  <c r="Z104" i="19"/>
  <c r="AO103" i="19"/>
  <c r="Z103" i="19"/>
  <c r="AO101" i="19"/>
  <c r="Z101" i="19"/>
  <c r="AO100" i="19"/>
  <c r="Z100" i="19"/>
  <c r="AO98" i="19"/>
  <c r="Z98" i="19"/>
  <c r="AO97" i="19"/>
  <c r="Z97" i="19"/>
  <c r="N57" i="19"/>
  <c r="K107" i="19" s="1"/>
  <c r="M57" i="19"/>
  <c r="K91" i="19" s="1"/>
  <c r="L57" i="19"/>
  <c r="K75" i="19" s="1"/>
  <c r="N55" i="19"/>
  <c r="K106" i="19" s="1"/>
  <c r="M55" i="19"/>
  <c r="K90" i="19" s="1"/>
  <c r="L55" i="19"/>
  <c r="K74" i="19" s="1"/>
  <c r="N53" i="19"/>
  <c r="K104" i="19" s="1"/>
  <c r="M53" i="19"/>
  <c r="K88" i="19" s="1"/>
  <c r="L53" i="19"/>
  <c r="K72" i="19" s="1"/>
  <c r="N51" i="19"/>
  <c r="K103" i="19" s="1"/>
  <c r="M51" i="19"/>
  <c r="K87" i="19" s="1"/>
  <c r="L51" i="19"/>
  <c r="K71" i="19" s="1"/>
  <c r="N49" i="19"/>
  <c r="K101" i="19" s="1"/>
  <c r="M49" i="19"/>
  <c r="K85" i="19" s="1"/>
  <c r="L49" i="19"/>
  <c r="K69" i="19" s="1"/>
  <c r="N47" i="19"/>
  <c r="K100" i="19" s="1"/>
  <c r="M47" i="19"/>
  <c r="K84" i="19" s="1"/>
  <c r="L47" i="19"/>
  <c r="K68" i="19" s="1"/>
  <c r="N45" i="19"/>
  <c r="K98" i="19" s="1"/>
  <c r="M45" i="19"/>
  <c r="K82" i="19" s="1"/>
  <c r="L45" i="19"/>
  <c r="K66" i="19" s="1"/>
  <c r="N43" i="19"/>
  <c r="K97" i="19" s="1"/>
  <c r="M43" i="19"/>
  <c r="K81" i="19" s="1"/>
  <c r="L43" i="19"/>
  <c r="K65" i="19" s="1"/>
  <c r="N41" i="19"/>
  <c r="K95" i="19" s="1"/>
  <c r="M41" i="19"/>
  <c r="K79" i="19" s="1"/>
  <c r="L41" i="19"/>
  <c r="K63" i="19" s="1"/>
  <c r="N39" i="19"/>
  <c r="K94" i="19" s="1"/>
  <c r="M39" i="19"/>
  <c r="K78" i="19" s="1"/>
  <c r="L39" i="19"/>
  <c r="K62" i="19" s="1"/>
  <c r="B33" i="19"/>
  <c r="B34" i="19" s="1"/>
  <c r="K45" i="10"/>
  <c r="I140" i="19" l="1" a="1"/>
  <c r="I141" i="19" s="1"/>
  <c r="K64" i="19"/>
  <c r="K96" i="19"/>
  <c r="K99" i="19"/>
  <c r="K70" i="19"/>
  <c r="K73" i="19"/>
  <c r="K105" i="19"/>
  <c r="K76" i="19"/>
  <c r="K108" i="19"/>
  <c r="K80" i="19"/>
  <c r="K83" i="19"/>
  <c r="K86" i="19"/>
  <c r="K89" i="19"/>
  <c r="K67" i="19"/>
  <c r="K102" i="19"/>
  <c r="AO99" i="19"/>
  <c r="AO102" i="19"/>
  <c r="K92" i="19"/>
  <c r="Z99" i="19"/>
  <c r="Z105" i="19"/>
  <c r="Z102" i="19"/>
  <c r="AO105" i="19"/>
  <c r="A140" i="19"/>
  <c r="A142" i="19"/>
  <c r="A144" i="19"/>
  <c r="A141" i="19"/>
  <c r="G8" i="11"/>
  <c r="F8" i="11"/>
  <c r="E8" i="11"/>
  <c r="D8" i="11"/>
  <c r="C8" i="11"/>
  <c r="AY32" i="18"/>
  <c r="AY35" i="18" s="1"/>
  <c r="AX32" i="18"/>
  <c r="AX35" i="18" s="1"/>
  <c r="AW32" i="18"/>
  <c r="AW35" i="18" s="1"/>
  <c r="AV32" i="18"/>
  <c r="AV35" i="18" s="1"/>
  <c r="AU32" i="18"/>
  <c r="AU35" i="18" s="1"/>
  <c r="AT32" i="18"/>
  <c r="AT35" i="18" s="1"/>
  <c r="AS32" i="18"/>
  <c r="AS35" i="18" s="1"/>
  <c r="AR32" i="18"/>
  <c r="AR35" i="18" s="1"/>
  <c r="AQ32" i="18"/>
  <c r="AQ35" i="18" s="1"/>
  <c r="AP32" i="18"/>
  <c r="AP35" i="18" s="1"/>
  <c r="AO32" i="18"/>
  <c r="AO35" i="18" s="1"/>
  <c r="AN32" i="18"/>
  <c r="AN35" i="18" s="1"/>
  <c r="AM32" i="18"/>
  <c r="AM35" i="18" s="1"/>
  <c r="AL32" i="18"/>
  <c r="AL35" i="18" s="1"/>
  <c r="AK32" i="18"/>
  <c r="AK35" i="18" s="1"/>
  <c r="AJ32" i="18"/>
  <c r="AJ35" i="18" s="1"/>
  <c r="AI32" i="18"/>
  <c r="AI35" i="18" s="1"/>
  <c r="AH32" i="18"/>
  <c r="AH35" i="18" s="1"/>
  <c r="AG32" i="18"/>
  <c r="AG35" i="18" s="1"/>
  <c r="AF32" i="18"/>
  <c r="AF35" i="18" s="1"/>
  <c r="AE32" i="18"/>
  <c r="AE35" i="18" s="1"/>
  <c r="AD32" i="18"/>
  <c r="AD35" i="18" s="1"/>
  <c r="AC32" i="18"/>
  <c r="AC35" i="18" s="1"/>
  <c r="AB32" i="18"/>
  <c r="AB35" i="18" s="1"/>
  <c r="AA32" i="18"/>
  <c r="AA35" i="18" s="1"/>
  <c r="Z32" i="18"/>
  <c r="Z35" i="18" s="1"/>
  <c r="Y32" i="18"/>
  <c r="Y35" i="18" s="1"/>
  <c r="X32" i="18"/>
  <c r="X35" i="18" s="1"/>
  <c r="W32" i="18"/>
  <c r="W35" i="18" s="1"/>
  <c r="V32" i="18"/>
  <c r="V35" i="18" s="1"/>
  <c r="U32" i="18"/>
  <c r="U35" i="18" s="1"/>
  <c r="T32" i="18"/>
  <c r="T35" i="18" s="1"/>
  <c r="S32" i="18"/>
  <c r="S35" i="18" s="1"/>
  <c r="R32" i="18"/>
  <c r="R35" i="18" s="1"/>
  <c r="Q32" i="18"/>
  <c r="Q35" i="18" s="1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Q8" i="18"/>
  <c r="Q11" i="18" s="1"/>
  <c r="P8" i="18"/>
  <c r="P11" i="18" s="1"/>
  <c r="O8" i="18"/>
  <c r="O11" i="18" s="1"/>
  <c r="N8" i="18"/>
  <c r="N11" i="18" s="1"/>
  <c r="M8" i="18"/>
  <c r="M11" i="18" s="1"/>
  <c r="L8" i="18"/>
  <c r="L11" i="18" s="1"/>
  <c r="K8" i="18"/>
  <c r="K11" i="18" s="1"/>
  <c r="J8" i="18"/>
  <c r="J11" i="18" s="1"/>
  <c r="I8" i="18"/>
  <c r="I11" i="18" s="1"/>
  <c r="H8" i="18"/>
  <c r="H11" i="18" s="1"/>
  <c r="G8" i="18"/>
  <c r="G11" i="18" s="1"/>
  <c r="F8" i="18"/>
  <c r="F11" i="18" s="1"/>
  <c r="E8" i="18"/>
  <c r="E11" i="18" s="1"/>
  <c r="D8" i="18"/>
  <c r="D11" i="18" s="1"/>
  <c r="D1" i="18"/>
  <c r="D61" i="19" l="1"/>
  <c r="D93" i="19"/>
  <c r="D77" i="19"/>
  <c r="D34" i="13"/>
  <c r="E34" i="13" s="1"/>
  <c r="F34" i="13" s="1"/>
  <c r="G34" i="13" s="1"/>
  <c r="H34" i="13" s="1"/>
  <c r="I34" i="13" s="1"/>
  <c r="J34" i="13" s="1"/>
  <c r="K34" i="13" s="1"/>
  <c r="L34" i="13" s="1"/>
  <c r="M34" i="13" s="1"/>
  <c r="N34" i="13" s="1"/>
  <c r="O34" i="13" s="1"/>
  <c r="P34" i="13" s="1"/>
  <c r="Q34" i="13" s="1"/>
  <c r="R34" i="13" s="1"/>
  <c r="S34" i="13" s="1"/>
  <c r="T34" i="13" s="1"/>
  <c r="U34" i="13" s="1"/>
  <c r="V34" i="13" s="1"/>
  <c r="W34" i="13" s="1"/>
  <c r="X34" i="13" s="1"/>
  <c r="Y34" i="13" s="1"/>
  <c r="Z34" i="13" s="1"/>
  <c r="AA34" i="13" s="1"/>
  <c r="AB34" i="13" s="1"/>
  <c r="AC34" i="13" s="1"/>
  <c r="AD34" i="13" s="1"/>
  <c r="AE34" i="13" s="1"/>
  <c r="AF34" i="13" s="1"/>
  <c r="AG34" i="13" s="1"/>
  <c r="AH34" i="13" s="1"/>
  <c r="AI34" i="13" s="1"/>
  <c r="AJ34" i="13" s="1"/>
  <c r="AK34" i="13" s="1"/>
  <c r="AL34" i="13" s="1"/>
  <c r="AM34" i="13" s="1"/>
  <c r="AN34" i="13" s="1"/>
  <c r="AO34" i="13" s="1"/>
  <c r="AP34" i="13" s="1"/>
  <c r="AQ34" i="13" s="1"/>
  <c r="AR34" i="13" s="1"/>
  <c r="AS34" i="13" s="1"/>
  <c r="AT34" i="13" s="1"/>
  <c r="AU34" i="13" s="1"/>
  <c r="AV34" i="13" s="1"/>
  <c r="AW34" i="13" s="1"/>
  <c r="AX34" i="13" s="1"/>
  <c r="AY34" i="13" s="1"/>
  <c r="AZ34" i="13" s="1"/>
  <c r="BA34" i="13" s="1"/>
  <c r="BB34" i="13" s="1"/>
  <c r="BC34" i="13" s="1"/>
  <c r="BD34" i="13" s="1"/>
  <c r="BE34" i="13" s="1"/>
  <c r="BF34" i="13" s="1"/>
  <c r="BG34" i="13" s="1"/>
  <c r="BH34" i="13" s="1"/>
  <c r="BI34" i="13" s="1"/>
  <c r="AY42" i="18"/>
  <c r="AY45" i="18"/>
  <c r="AV42" i="18"/>
  <c r="AV45" i="18"/>
  <c r="AX45" i="18"/>
  <c r="AX42" i="18"/>
  <c r="AW45" i="18"/>
  <c r="AW42" i="18"/>
  <c r="W25" i="18"/>
  <c r="X25" i="18" s="1"/>
  <c r="Y25" i="18" s="1"/>
  <c r="Z25" i="18" s="1"/>
  <c r="AA25" i="18" s="1"/>
  <c r="AB25" i="18" s="1"/>
  <c r="AC25" i="18" s="1"/>
  <c r="AD25" i="18" s="1"/>
  <c r="AE25" i="18" s="1"/>
  <c r="AF25" i="18" s="1"/>
  <c r="AG25" i="18" s="1"/>
  <c r="AH25" i="18" s="1"/>
  <c r="AI25" i="18" s="1"/>
  <c r="AJ25" i="18" s="1"/>
  <c r="AK25" i="18" s="1"/>
  <c r="AL25" i="18" s="1"/>
  <c r="AM25" i="18" s="1"/>
  <c r="AN25" i="18" s="1"/>
  <c r="AO25" i="18" s="1"/>
  <c r="AP25" i="18" s="1"/>
  <c r="AQ25" i="18" s="1"/>
  <c r="AR25" i="18" s="1"/>
  <c r="AS25" i="18" s="1"/>
  <c r="AT25" i="18" s="1"/>
  <c r="AU25" i="18" s="1"/>
  <c r="AV25" i="18" s="1"/>
  <c r="AW25" i="18" s="1"/>
  <c r="AX25" i="18" s="1"/>
  <c r="AY25" i="18" s="1"/>
  <c r="AZ25" i="18" s="1"/>
  <c r="BA25" i="18" s="1"/>
  <c r="BB25" i="18" s="1"/>
  <c r="BC25" i="18" s="1"/>
  <c r="BD25" i="18" s="1"/>
  <c r="BE25" i="18" s="1"/>
  <c r="BF25" i="18" s="1"/>
  <c r="BG25" i="18" s="1"/>
  <c r="BH25" i="18" s="1"/>
  <c r="BI25" i="18" s="1"/>
  <c r="I143" i="19"/>
  <c r="I142" i="19"/>
  <c r="I140" i="19"/>
  <c r="I144" i="19"/>
  <c r="E1" i="18"/>
  <c r="G45" i="18"/>
  <c r="G42" i="18"/>
  <c r="I45" i="18"/>
  <c r="I42" i="18"/>
  <c r="M45" i="18"/>
  <c r="M42" i="18"/>
  <c r="Q45" i="18"/>
  <c r="Q42" i="18"/>
  <c r="D45" i="18"/>
  <c r="D42" i="18"/>
  <c r="F45" i="18"/>
  <c r="F42" i="18"/>
  <c r="H45" i="18"/>
  <c r="H42" i="18"/>
  <c r="J45" i="18"/>
  <c r="J51" i="18" s="1"/>
  <c r="J42" i="18"/>
  <c r="L45" i="18"/>
  <c r="L42" i="18"/>
  <c r="N45" i="18"/>
  <c r="N42" i="18"/>
  <c r="P45" i="18"/>
  <c r="P42" i="18"/>
  <c r="X45" i="18"/>
  <c r="X42" i="18"/>
  <c r="Z45" i="18"/>
  <c r="Z42" i="18"/>
  <c r="AB45" i="18"/>
  <c r="AB42" i="18"/>
  <c r="AD45" i="18"/>
  <c r="AD42" i="18"/>
  <c r="AF45" i="18"/>
  <c r="AF42" i="18"/>
  <c r="AH45" i="18"/>
  <c r="AH42" i="18"/>
  <c r="AJ45" i="18"/>
  <c r="AJ42" i="18"/>
  <c r="AL45" i="18"/>
  <c r="AL42" i="18"/>
  <c r="AN45" i="18"/>
  <c r="AN42" i="18"/>
  <c r="AP45" i="18"/>
  <c r="AP42" i="18"/>
  <c r="AR45" i="18"/>
  <c r="AR42" i="18"/>
  <c r="AT45" i="18"/>
  <c r="AT42" i="18"/>
  <c r="E45" i="18"/>
  <c r="E42" i="18"/>
  <c r="K45" i="18"/>
  <c r="K42" i="18"/>
  <c r="O45" i="18"/>
  <c r="O42" i="18"/>
  <c r="W45" i="18"/>
  <c r="W42" i="18"/>
  <c r="Y45" i="18"/>
  <c r="Y42" i="18"/>
  <c r="AA45" i="18"/>
  <c r="AA42" i="18"/>
  <c r="AC45" i="18"/>
  <c r="AC42" i="18"/>
  <c r="AE45" i="18"/>
  <c r="AE42" i="18"/>
  <c r="AG45" i="18"/>
  <c r="AG42" i="18"/>
  <c r="AI45" i="18"/>
  <c r="AI42" i="18"/>
  <c r="AK45" i="18"/>
  <c r="AK42" i="18"/>
  <c r="AM45" i="18"/>
  <c r="AM42" i="18"/>
  <c r="AO45" i="18"/>
  <c r="AO42" i="18"/>
  <c r="AQ45" i="18"/>
  <c r="AQ42" i="18"/>
  <c r="AS45" i="18"/>
  <c r="AS42" i="18"/>
  <c r="AU45" i="18"/>
  <c r="AU42" i="18"/>
  <c r="E61" i="19" l="1"/>
  <c r="F61" i="19" s="1"/>
  <c r="G61" i="19" s="1"/>
  <c r="H61" i="19" s="1"/>
  <c r="I61" i="19" s="1"/>
  <c r="J61" i="19" s="1"/>
  <c r="K61" i="19" s="1"/>
  <c r="L61" i="19" s="1"/>
  <c r="M61" i="19" s="1"/>
  <c r="N61" i="19" s="1"/>
  <c r="O61" i="19" s="1"/>
  <c r="P61" i="19" s="1"/>
  <c r="Q61" i="19" s="1"/>
  <c r="R61" i="19" s="1"/>
  <c r="S61" i="19" s="1"/>
  <c r="T61" i="19" s="1"/>
  <c r="U61" i="19" s="1"/>
  <c r="V61" i="19" s="1"/>
  <c r="W61" i="19" s="1"/>
  <c r="X61" i="19" s="1"/>
  <c r="Y61" i="19" s="1"/>
  <c r="Z61" i="19" s="1"/>
  <c r="AA61" i="19" s="1"/>
  <c r="AB61" i="19" s="1"/>
  <c r="AC61" i="19" s="1"/>
  <c r="AD61" i="19" s="1"/>
  <c r="AE61" i="19" s="1"/>
  <c r="AF61" i="19" s="1"/>
  <c r="AG61" i="19" s="1"/>
  <c r="AH61" i="19" s="1"/>
  <c r="AI61" i="19" s="1"/>
  <c r="AJ61" i="19" s="1"/>
  <c r="AK61" i="19" s="1"/>
  <c r="AL61" i="19" s="1"/>
  <c r="AM61" i="19" s="1"/>
  <c r="AN61" i="19" s="1"/>
  <c r="AO61" i="19" s="1"/>
  <c r="AP61" i="19" s="1"/>
  <c r="AQ61" i="19" s="1"/>
  <c r="AR61" i="19" s="1"/>
  <c r="AS61" i="19" s="1"/>
  <c r="AT61" i="19" s="1"/>
  <c r="AU61" i="19" s="1"/>
  <c r="AV61" i="19" s="1"/>
  <c r="AW61" i="19" s="1"/>
  <c r="AX61" i="19" s="1"/>
  <c r="AY61" i="19" s="1"/>
  <c r="AZ61" i="19" s="1"/>
  <c r="BA61" i="19" s="1"/>
  <c r="BB61" i="19" s="1"/>
  <c r="BC61" i="19" s="1"/>
  <c r="BD61" i="19" s="1"/>
  <c r="BE61" i="19" s="1"/>
  <c r="BF61" i="19" s="1"/>
  <c r="BG61" i="19" s="1"/>
  <c r="BH61" i="19" s="1"/>
  <c r="BI61" i="19" s="1"/>
  <c r="E93" i="19"/>
  <c r="F93" i="19" s="1"/>
  <c r="G93" i="19" s="1"/>
  <c r="H93" i="19" s="1"/>
  <c r="I93" i="19" s="1"/>
  <c r="J93" i="19" s="1"/>
  <c r="K93" i="19" s="1"/>
  <c r="L93" i="19" s="1"/>
  <c r="M93" i="19" s="1"/>
  <c r="N93" i="19" s="1"/>
  <c r="O93" i="19" s="1"/>
  <c r="P93" i="19" s="1"/>
  <c r="Q93" i="19" s="1"/>
  <c r="R93" i="19" s="1"/>
  <c r="S93" i="19" s="1"/>
  <c r="T93" i="19" s="1"/>
  <c r="U93" i="19" s="1"/>
  <c r="V93" i="19" s="1"/>
  <c r="W93" i="19" s="1"/>
  <c r="X93" i="19" s="1"/>
  <c r="Y93" i="19" s="1"/>
  <c r="Z93" i="19" s="1"/>
  <c r="AA93" i="19" s="1"/>
  <c r="AB93" i="19" s="1"/>
  <c r="AC93" i="19" s="1"/>
  <c r="AD93" i="19" s="1"/>
  <c r="AE93" i="19" s="1"/>
  <c r="AF93" i="19" s="1"/>
  <c r="AG93" i="19" s="1"/>
  <c r="AH93" i="19" s="1"/>
  <c r="AI93" i="19" s="1"/>
  <c r="AJ93" i="19" s="1"/>
  <c r="AK93" i="19" s="1"/>
  <c r="AL93" i="19" s="1"/>
  <c r="AM93" i="19" s="1"/>
  <c r="AN93" i="19" s="1"/>
  <c r="AO93" i="19" s="1"/>
  <c r="AP93" i="19" s="1"/>
  <c r="AQ93" i="19" s="1"/>
  <c r="AR93" i="19" s="1"/>
  <c r="AS93" i="19" s="1"/>
  <c r="AT93" i="19" s="1"/>
  <c r="AU93" i="19" s="1"/>
  <c r="AV93" i="19" s="1"/>
  <c r="AW93" i="19" s="1"/>
  <c r="AX93" i="19" s="1"/>
  <c r="AY93" i="19" s="1"/>
  <c r="AZ93" i="19" s="1"/>
  <c r="BA93" i="19" s="1"/>
  <c r="BB93" i="19" s="1"/>
  <c r="BC93" i="19" s="1"/>
  <c r="BD93" i="19" s="1"/>
  <c r="BE93" i="19" s="1"/>
  <c r="BF93" i="19" s="1"/>
  <c r="BG93" i="19" s="1"/>
  <c r="BH93" i="19" s="1"/>
  <c r="BI93" i="19" s="1"/>
  <c r="E77" i="19"/>
  <c r="F77" i="19" s="1"/>
  <c r="G77" i="19" s="1"/>
  <c r="H77" i="19" s="1"/>
  <c r="I77" i="19" s="1"/>
  <c r="J77" i="19" s="1"/>
  <c r="K77" i="19" s="1"/>
  <c r="L77" i="19" s="1"/>
  <c r="M77" i="19" s="1"/>
  <c r="N77" i="19" s="1"/>
  <c r="O77" i="19" s="1"/>
  <c r="P77" i="19" s="1"/>
  <c r="Q77" i="19" s="1"/>
  <c r="R77" i="19" s="1"/>
  <c r="S77" i="19" s="1"/>
  <c r="T77" i="19" s="1"/>
  <c r="U77" i="19" s="1"/>
  <c r="V77" i="19" s="1"/>
  <c r="W77" i="19" s="1"/>
  <c r="X77" i="19" s="1"/>
  <c r="Y77" i="19" s="1"/>
  <c r="Z77" i="19" s="1"/>
  <c r="AA77" i="19" s="1"/>
  <c r="AB77" i="19" s="1"/>
  <c r="AC77" i="19" s="1"/>
  <c r="AD77" i="19" s="1"/>
  <c r="AE77" i="19" s="1"/>
  <c r="AF77" i="19" s="1"/>
  <c r="AG77" i="19" s="1"/>
  <c r="AH77" i="19" s="1"/>
  <c r="AI77" i="19" s="1"/>
  <c r="AJ77" i="19" s="1"/>
  <c r="AK77" i="19" s="1"/>
  <c r="AL77" i="19" s="1"/>
  <c r="AM77" i="19" s="1"/>
  <c r="AN77" i="19" s="1"/>
  <c r="AO77" i="19" s="1"/>
  <c r="AP77" i="19" s="1"/>
  <c r="AQ77" i="19" s="1"/>
  <c r="AR77" i="19" s="1"/>
  <c r="AS77" i="19" s="1"/>
  <c r="AT77" i="19" s="1"/>
  <c r="AU77" i="19" s="1"/>
  <c r="AV77" i="19" s="1"/>
  <c r="AW77" i="19" s="1"/>
  <c r="AX77" i="19" s="1"/>
  <c r="AY77" i="19" s="1"/>
  <c r="AZ77" i="19" s="1"/>
  <c r="BA77" i="19" s="1"/>
  <c r="BB77" i="19" s="1"/>
  <c r="BC77" i="19" s="1"/>
  <c r="BD77" i="19" s="1"/>
  <c r="BE77" i="19" s="1"/>
  <c r="BF77" i="19" s="1"/>
  <c r="BG77" i="19" s="1"/>
  <c r="BH77" i="19" s="1"/>
  <c r="BI77" i="19" s="1"/>
  <c r="D35" i="13"/>
  <c r="E35" i="13" s="1"/>
  <c r="F35" i="13" s="1"/>
  <c r="G35" i="13" s="1"/>
  <c r="H35" i="13" s="1"/>
  <c r="I35" i="13" s="1"/>
  <c r="J35" i="13" s="1"/>
  <c r="D36" i="13"/>
  <c r="E36" i="13" s="1"/>
  <c r="F36" i="13" s="1"/>
  <c r="G36" i="13" s="1"/>
  <c r="H36" i="13" s="1"/>
  <c r="I36" i="13" s="1"/>
  <c r="J36" i="13" s="1"/>
  <c r="K36" i="13" s="1"/>
  <c r="L36" i="13" s="1"/>
  <c r="M36" i="13" s="1"/>
  <c r="N36" i="13" s="1"/>
  <c r="O36" i="13" s="1"/>
  <c r="P36" i="13" s="1"/>
  <c r="Q36" i="13" s="1"/>
  <c r="R36" i="13" s="1"/>
  <c r="S36" i="13" s="1"/>
  <c r="T36" i="13" s="1"/>
  <c r="U36" i="13" s="1"/>
  <c r="V36" i="13" s="1"/>
  <c r="W36" i="13" s="1"/>
  <c r="X36" i="13" s="1"/>
  <c r="Y36" i="13" s="1"/>
  <c r="Z36" i="13" s="1"/>
  <c r="AA36" i="13" s="1"/>
  <c r="AB36" i="13" s="1"/>
  <c r="AC36" i="13" s="1"/>
  <c r="AD36" i="13" s="1"/>
  <c r="AE36" i="13" s="1"/>
  <c r="AF36" i="13" s="1"/>
  <c r="AG36" i="13" s="1"/>
  <c r="AH36" i="13" s="1"/>
  <c r="AI36" i="13" s="1"/>
  <c r="AJ36" i="13" s="1"/>
  <c r="AK36" i="13" s="1"/>
  <c r="AL36" i="13" s="1"/>
  <c r="AM36" i="13" s="1"/>
  <c r="AN36" i="13" s="1"/>
  <c r="AO36" i="13" s="1"/>
  <c r="AP36" i="13" s="1"/>
  <c r="AQ36" i="13" s="1"/>
  <c r="AR36" i="13" s="1"/>
  <c r="AS36" i="13" s="1"/>
  <c r="AT36" i="13" s="1"/>
  <c r="AU36" i="13" s="1"/>
  <c r="AV36" i="13" s="1"/>
  <c r="AW36" i="13" s="1"/>
  <c r="AX36" i="13" s="1"/>
  <c r="AY36" i="13" s="1"/>
  <c r="AZ36" i="13" s="1"/>
  <c r="D37" i="13"/>
  <c r="E37" i="13" s="1"/>
  <c r="F37" i="13" s="1"/>
  <c r="G37" i="13" s="1"/>
  <c r="H37" i="13" s="1"/>
  <c r="I37" i="13" s="1"/>
  <c r="J37" i="13" s="1"/>
  <c r="K37" i="13" s="1"/>
  <c r="L37" i="13" s="1"/>
  <c r="M37" i="13" s="1"/>
  <c r="N37" i="13" s="1"/>
  <c r="O37" i="13" s="1"/>
  <c r="P37" i="13" s="1"/>
  <c r="Q37" i="13" s="1"/>
  <c r="R37" i="13" s="1"/>
  <c r="S37" i="13" s="1"/>
  <c r="T37" i="13" s="1"/>
  <c r="U37" i="13" s="1"/>
  <c r="V37" i="13" s="1"/>
  <c r="W37" i="13" s="1"/>
  <c r="X37" i="13" s="1"/>
  <c r="Y37" i="13" s="1"/>
  <c r="Z37" i="13" s="1"/>
  <c r="AA37" i="13" s="1"/>
  <c r="AB37" i="13" s="1"/>
  <c r="AC37" i="13" s="1"/>
  <c r="AD37" i="13" s="1"/>
  <c r="AE37" i="13" s="1"/>
  <c r="AF37" i="13" s="1"/>
  <c r="AG37" i="13" s="1"/>
  <c r="AH37" i="13" s="1"/>
  <c r="AI37" i="13" s="1"/>
  <c r="AJ37" i="13" s="1"/>
  <c r="AK37" i="13" s="1"/>
  <c r="AL37" i="13" s="1"/>
  <c r="AM37" i="13" s="1"/>
  <c r="AN37" i="13" s="1"/>
  <c r="AO37" i="13" s="1"/>
  <c r="AP37" i="13" s="1"/>
  <c r="AQ37" i="13" s="1"/>
  <c r="AR37" i="13" s="1"/>
  <c r="AS37" i="13" s="1"/>
  <c r="AT37" i="13" s="1"/>
  <c r="AU37" i="13" s="1"/>
  <c r="AV37" i="13" s="1"/>
  <c r="AW37" i="13" s="1"/>
  <c r="AX37" i="13" s="1"/>
  <c r="AY37" i="13" s="1"/>
  <c r="AZ37" i="13" s="1"/>
  <c r="J140" i="19"/>
  <c r="K140" i="19" s="1"/>
  <c r="L140" i="19" s="1"/>
  <c r="M140" i="19" s="1"/>
  <c r="N140" i="19" s="1"/>
  <c r="O140" i="19" s="1"/>
  <c r="P140" i="19" s="1"/>
  <c r="Q140" i="19" s="1"/>
  <c r="R140" i="19" s="1"/>
  <c r="S140" i="19" s="1"/>
  <c r="T140" i="19" s="1"/>
  <c r="U140" i="19" s="1"/>
  <c r="V140" i="19" s="1"/>
  <c r="W140" i="19" s="1"/>
  <c r="X140" i="19" s="1"/>
  <c r="Y140" i="19" s="1"/>
  <c r="Z140" i="19" s="1"/>
  <c r="AA140" i="19" s="1"/>
  <c r="AB140" i="19" s="1"/>
  <c r="AC140" i="19" s="1"/>
  <c r="AD140" i="19" s="1"/>
  <c r="AE140" i="19" s="1"/>
  <c r="AF140" i="19" s="1"/>
  <c r="AG140" i="19" s="1"/>
  <c r="AH140" i="19" s="1"/>
  <c r="AI140" i="19" s="1"/>
  <c r="AJ140" i="19" s="1"/>
  <c r="AK140" i="19" s="1"/>
  <c r="AL140" i="19" s="1"/>
  <c r="AM140" i="19" s="1"/>
  <c r="AN140" i="19" s="1"/>
  <c r="AO140" i="19" s="1"/>
  <c r="AP140" i="19" s="1"/>
  <c r="AQ140" i="19" s="1"/>
  <c r="AR140" i="19" s="1"/>
  <c r="AS140" i="19" s="1"/>
  <c r="AT140" i="19" s="1"/>
  <c r="AU140" i="19" s="1"/>
  <c r="AV140" i="19" s="1"/>
  <c r="AW140" i="19" s="1"/>
  <c r="AX140" i="19" s="1"/>
  <c r="AY140" i="19" s="1"/>
  <c r="AZ140" i="19" s="1"/>
  <c r="BA140" i="19" s="1"/>
  <c r="BB140" i="19" s="1"/>
  <c r="BC140" i="19" s="1"/>
  <c r="BD140" i="19" s="1"/>
  <c r="BE140" i="19" s="1"/>
  <c r="BF140" i="19" s="1"/>
  <c r="BG140" i="19" s="1"/>
  <c r="BH140" i="19" s="1"/>
  <c r="BI140" i="19" s="1"/>
  <c r="J141" i="19"/>
  <c r="K141" i="19" s="1"/>
  <c r="L141" i="19" s="1"/>
  <c r="M141" i="19" s="1"/>
  <c r="N141" i="19" s="1"/>
  <c r="O141" i="19" s="1"/>
  <c r="P141" i="19" s="1"/>
  <c r="Q141" i="19" s="1"/>
  <c r="R141" i="19" s="1"/>
  <c r="S141" i="19" s="1"/>
  <c r="T141" i="19" s="1"/>
  <c r="U141" i="19" s="1"/>
  <c r="V141" i="19" s="1"/>
  <c r="W141" i="19" s="1"/>
  <c r="X141" i="19" s="1"/>
  <c r="Y141" i="19" s="1"/>
  <c r="Z141" i="19" s="1"/>
  <c r="AA141" i="19" s="1"/>
  <c r="AB141" i="19" s="1"/>
  <c r="AC141" i="19" s="1"/>
  <c r="AD141" i="19" s="1"/>
  <c r="AE141" i="19" s="1"/>
  <c r="AF141" i="19" s="1"/>
  <c r="AG141" i="19" s="1"/>
  <c r="AH141" i="19" s="1"/>
  <c r="AI141" i="19" s="1"/>
  <c r="AJ141" i="19" s="1"/>
  <c r="AK141" i="19" s="1"/>
  <c r="AL141" i="19" s="1"/>
  <c r="AM141" i="19" s="1"/>
  <c r="AN141" i="19" s="1"/>
  <c r="AO141" i="19" s="1"/>
  <c r="AP141" i="19" s="1"/>
  <c r="AQ141" i="19" s="1"/>
  <c r="AR141" i="19" s="1"/>
  <c r="AS141" i="19" s="1"/>
  <c r="AT141" i="19" s="1"/>
  <c r="AU141" i="19" s="1"/>
  <c r="AV141" i="19" s="1"/>
  <c r="AW141" i="19" s="1"/>
  <c r="AX141" i="19" s="1"/>
  <c r="AY141" i="19" s="1"/>
  <c r="AZ141" i="19" s="1"/>
  <c r="BA141" i="19" s="1"/>
  <c r="BB141" i="19" s="1"/>
  <c r="BC141" i="19" s="1"/>
  <c r="BD141" i="19" s="1"/>
  <c r="BE141" i="19" s="1"/>
  <c r="BF141" i="19" s="1"/>
  <c r="BG141" i="19" s="1"/>
  <c r="BH141" i="19" s="1"/>
  <c r="BI141" i="19" s="1"/>
  <c r="J143" i="19"/>
  <c r="K143" i="19" s="1"/>
  <c r="L143" i="19" s="1"/>
  <c r="M143" i="19" s="1"/>
  <c r="N143" i="19" s="1"/>
  <c r="O143" i="19" s="1"/>
  <c r="P143" i="19" s="1"/>
  <c r="Q143" i="19" s="1"/>
  <c r="R143" i="19" s="1"/>
  <c r="S143" i="19" s="1"/>
  <c r="T143" i="19" s="1"/>
  <c r="U143" i="19" s="1"/>
  <c r="V143" i="19" s="1"/>
  <c r="W143" i="19" s="1"/>
  <c r="X143" i="19" s="1"/>
  <c r="Y143" i="19" s="1"/>
  <c r="Z143" i="19" s="1"/>
  <c r="AA143" i="19" s="1"/>
  <c r="AB143" i="19" s="1"/>
  <c r="AC143" i="19" s="1"/>
  <c r="AD143" i="19" s="1"/>
  <c r="AE143" i="19" s="1"/>
  <c r="AF143" i="19" s="1"/>
  <c r="AG143" i="19" s="1"/>
  <c r="AH143" i="19" s="1"/>
  <c r="AI143" i="19" s="1"/>
  <c r="AJ143" i="19" s="1"/>
  <c r="AK143" i="19" s="1"/>
  <c r="AL143" i="19" s="1"/>
  <c r="AM143" i="19" s="1"/>
  <c r="AN143" i="19" s="1"/>
  <c r="AO143" i="19" s="1"/>
  <c r="AP143" i="19" s="1"/>
  <c r="AQ143" i="19" s="1"/>
  <c r="AR143" i="19" s="1"/>
  <c r="AS143" i="19" s="1"/>
  <c r="AT143" i="19" s="1"/>
  <c r="AU143" i="19" s="1"/>
  <c r="AV143" i="19" s="1"/>
  <c r="AW143" i="19" s="1"/>
  <c r="AX143" i="19" s="1"/>
  <c r="AY143" i="19" s="1"/>
  <c r="AZ143" i="19" s="1"/>
  <c r="BA143" i="19" s="1"/>
  <c r="BB143" i="19" s="1"/>
  <c r="BC143" i="19" s="1"/>
  <c r="BD143" i="19" s="1"/>
  <c r="BE143" i="19" s="1"/>
  <c r="BF143" i="19" s="1"/>
  <c r="BG143" i="19" s="1"/>
  <c r="BH143" i="19" s="1"/>
  <c r="BI143" i="19" s="1"/>
  <c r="AA104" i="19"/>
  <c r="AB104" i="19" s="1"/>
  <c r="AC104" i="19" s="1"/>
  <c r="AD104" i="19" s="1"/>
  <c r="AE104" i="19" s="1"/>
  <c r="AF104" i="19" s="1"/>
  <c r="AG104" i="19" s="1"/>
  <c r="AH104" i="19" s="1"/>
  <c r="AI104" i="19" s="1"/>
  <c r="AJ104" i="19" s="1"/>
  <c r="AK104" i="19" s="1"/>
  <c r="AL104" i="19" s="1"/>
  <c r="AM104" i="19" s="1"/>
  <c r="AN104" i="19" s="1"/>
  <c r="AA100" i="19"/>
  <c r="AA98" i="19"/>
  <c r="AB98" i="19" s="1"/>
  <c r="AC98" i="19" s="1"/>
  <c r="AD98" i="19" s="1"/>
  <c r="AE98" i="19" s="1"/>
  <c r="AF98" i="19" s="1"/>
  <c r="AG98" i="19" s="1"/>
  <c r="AH98" i="19" s="1"/>
  <c r="AI98" i="19" s="1"/>
  <c r="AJ98" i="19" s="1"/>
  <c r="AK98" i="19" s="1"/>
  <c r="AL98" i="19" s="1"/>
  <c r="AM98" i="19" s="1"/>
  <c r="AN98" i="19" s="1"/>
  <c r="AA101" i="19"/>
  <c r="AB101" i="19" s="1"/>
  <c r="AC101" i="19" s="1"/>
  <c r="AD101" i="19" s="1"/>
  <c r="AE101" i="19" s="1"/>
  <c r="AF101" i="19" s="1"/>
  <c r="AG101" i="19" s="1"/>
  <c r="AH101" i="19" s="1"/>
  <c r="AI101" i="19" s="1"/>
  <c r="AJ101" i="19" s="1"/>
  <c r="AK101" i="19" s="1"/>
  <c r="AL101" i="19" s="1"/>
  <c r="AM101" i="19" s="1"/>
  <c r="AN101" i="19" s="1"/>
  <c r="AA103" i="19"/>
  <c r="AA97" i="19"/>
  <c r="AP103" i="19"/>
  <c r="AP101" i="19"/>
  <c r="AQ101" i="19" s="1"/>
  <c r="AR101" i="19" s="1"/>
  <c r="AS101" i="19" s="1"/>
  <c r="AT101" i="19" s="1"/>
  <c r="AU101" i="19" s="1"/>
  <c r="AV101" i="19" s="1"/>
  <c r="AW101" i="19" s="1"/>
  <c r="AX101" i="19" s="1"/>
  <c r="AY101" i="19" s="1"/>
  <c r="AZ101" i="19" s="1"/>
  <c r="BA101" i="19" s="1"/>
  <c r="BB101" i="19" s="1"/>
  <c r="BC101" i="19" s="1"/>
  <c r="BD101" i="19" s="1"/>
  <c r="BE101" i="19" s="1"/>
  <c r="BF101" i="19" s="1"/>
  <c r="BG101" i="19" s="1"/>
  <c r="BH101" i="19" s="1"/>
  <c r="BI101" i="19" s="1"/>
  <c r="AP97" i="19"/>
  <c r="AP98" i="19"/>
  <c r="AQ98" i="19" s="1"/>
  <c r="AR98" i="19" s="1"/>
  <c r="AS98" i="19" s="1"/>
  <c r="AT98" i="19" s="1"/>
  <c r="AU98" i="19" s="1"/>
  <c r="AV98" i="19" s="1"/>
  <c r="AW98" i="19" s="1"/>
  <c r="AX98" i="19" s="1"/>
  <c r="AY98" i="19" s="1"/>
  <c r="AZ98" i="19" s="1"/>
  <c r="BA98" i="19" s="1"/>
  <c r="BB98" i="19" s="1"/>
  <c r="BC98" i="19" s="1"/>
  <c r="BD98" i="19" s="1"/>
  <c r="BE98" i="19" s="1"/>
  <c r="BF98" i="19" s="1"/>
  <c r="BG98" i="19" s="1"/>
  <c r="BH98" i="19" s="1"/>
  <c r="BI98" i="19" s="1"/>
  <c r="AP100" i="19"/>
  <c r="AP104" i="19"/>
  <c r="AQ104" i="19" s="1"/>
  <c r="AR104" i="19" s="1"/>
  <c r="AS104" i="19" s="1"/>
  <c r="AT104" i="19" s="1"/>
  <c r="AU104" i="19" s="1"/>
  <c r="AV104" i="19" s="1"/>
  <c r="AW104" i="19" s="1"/>
  <c r="AX104" i="19" s="1"/>
  <c r="AY104" i="19" s="1"/>
  <c r="AZ104" i="19" s="1"/>
  <c r="BA104" i="19" s="1"/>
  <c r="BB104" i="19" s="1"/>
  <c r="BC104" i="19" s="1"/>
  <c r="BD104" i="19" s="1"/>
  <c r="BE104" i="19" s="1"/>
  <c r="BF104" i="19" s="1"/>
  <c r="BG104" i="19" s="1"/>
  <c r="BH104" i="19" s="1"/>
  <c r="BI104" i="19" s="1"/>
  <c r="L49" i="18"/>
  <c r="M49" i="18" s="1"/>
  <c r="N49" i="18" s="1"/>
  <c r="O49" i="18" s="1"/>
  <c r="P49" i="18" s="1"/>
  <c r="Q49" i="18" s="1"/>
  <c r="R49" i="18" s="1"/>
  <c r="S49" i="18" s="1"/>
  <c r="T49" i="18" s="1"/>
  <c r="U49" i="18" s="1"/>
  <c r="V49" i="18" s="1"/>
  <c r="W49" i="18" s="1"/>
  <c r="X49" i="18" s="1"/>
  <c r="Y49" i="18" s="1"/>
  <c r="Z49" i="18" s="1"/>
  <c r="AA49" i="18" s="1"/>
  <c r="AB49" i="18" s="1"/>
  <c r="AC49" i="18" s="1"/>
  <c r="AD49" i="18" s="1"/>
  <c r="AE49" i="18" s="1"/>
  <c r="AF49" i="18" s="1"/>
  <c r="AG49" i="18" s="1"/>
  <c r="AH49" i="18" s="1"/>
  <c r="AI49" i="18" s="1"/>
  <c r="AJ49" i="18" s="1"/>
  <c r="AK49" i="18" s="1"/>
  <c r="AL49" i="18" s="1"/>
  <c r="AM49" i="18" s="1"/>
  <c r="AN49" i="18" s="1"/>
  <c r="AO49" i="18" s="1"/>
  <c r="AP49" i="18" s="1"/>
  <c r="AQ49" i="18" s="1"/>
  <c r="AR49" i="18" s="1"/>
  <c r="AS49" i="18" s="1"/>
  <c r="AT49" i="18" s="1"/>
  <c r="AU49" i="18" s="1"/>
  <c r="AV49" i="18" s="1"/>
  <c r="AW49" i="18" s="1"/>
  <c r="AX49" i="18" s="1"/>
  <c r="AY49" i="18" s="1"/>
  <c r="AZ49" i="18" s="1"/>
  <c r="BA49" i="18" s="1"/>
  <c r="BB49" i="18" s="1"/>
  <c r="BC49" i="18" s="1"/>
  <c r="BD49" i="18" s="1"/>
  <c r="BE49" i="18" s="1"/>
  <c r="BF49" i="18" s="1"/>
  <c r="BG49" i="18" s="1"/>
  <c r="BH49" i="18" s="1"/>
  <c r="BI49" i="18" s="1"/>
  <c r="L62" i="19"/>
  <c r="L94" i="19"/>
  <c r="L68" i="19"/>
  <c r="L103" i="19"/>
  <c r="L74" i="19"/>
  <c r="L106" i="19"/>
  <c r="L81" i="19"/>
  <c r="L84" i="19"/>
  <c r="L87" i="19"/>
  <c r="L98" i="19"/>
  <c r="M98" i="19" s="1"/>
  <c r="N98" i="19" s="1"/>
  <c r="O98" i="19" s="1"/>
  <c r="L104" i="19"/>
  <c r="M104" i="19" s="1"/>
  <c r="N104" i="19" s="1"/>
  <c r="O104" i="19" s="1"/>
  <c r="L79" i="19"/>
  <c r="M79" i="19" s="1"/>
  <c r="N79" i="19" s="1"/>
  <c r="O79" i="19" s="1"/>
  <c r="L85" i="19"/>
  <c r="M85" i="19" s="1"/>
  <c r="N85" i="19" s="1"/>
  <c r="O85" i="19" s="1"/>
  <c r="L65" i="19"/>
  <c r="L63" i="19"/>
  <c r="M63" i="19" s="1"/>
  <c r="N63" i="19" s="1"/>
  <c r="O63" i="19" s="1"/>
  <c r="L101" i="19"/>
  <c r="M101" i="19" s="1"/>
  <c r="N101" i="19" s="1"/>
  <c r="O101" i="19" s="1"/>
  <c r="L107" i="19"/>
  <c r="M107" i="19" s="1"/>
  <c r="N107" i="19" s="1"/>
  <c r="O107" i="19" s="1"/>
  <c r="L90" i="19"/>
  <c r="L91" i="19"/>
  <c r="M91" i="19" s="1"/>
  <c r="N91" i="19" s="1"/>
  <c r="O91" i="19" s="1"/>
  <c r="L97" i="19"/>
  <c r="L71" i="19"/>
  <c r="L78" i="19"/>
  <c r="L95" i="19"/>
  <c r="M95" i="19" s="1"/>
  <c r="N95" i="19" s="1"/>
  <c r="O95" i="19" s="1"/>
  <c r="L69" i="19"/>
  <c r="M69" i="19" s="1"/>
  <c r="N69" i="19" s="1"/>
  <c r="O69" i="19" s="1"/>
  <c r="L75" i="19"/>
  <c r="M75" i="19" s="1"/>
  <c r="N75" i="19" s="1"/>
  <c r="O75" i="19" s="1"/>
  <c r="L82" i="19"/>
  <c r="M82" i="19" s="1"/>
  <c r="N82" i="19" s="1"/>
  <c r="O82" i="19" s="1"/>
  <c r="L88" i="19"/>
  <c r="M88" i="19" s="1"/>
  <c r="N88" i="19" s="1"/>
  <c r="O88" i="19" s="1"/>
  <c r="L100" i="19"/>
  <c r="L66" i="19"/>
  <c r="M66" i="19" s="1"/>
  <c r="N66" i="19" s="1"/>
  <c r="O66" i="19" s="1"/>
  <c r="L72" i="19"/>
  <c r="M72" i="19" s="1"/>
  <c r="N72" i="19" s="1"/>
  <c r="O72" i="19" s="1"/>
  <c r="J144" i="19"/>
  <c r="K144" i="19" s="1"/>
  <c r="L144" i="19" s="1"/>
  <c r="M144" i="19" s="1"/>
  <c r="N144" i="19" s="1"/>
  <c r="O144" i="19" s="1"/>
  <c r="P144" i="19" s="1"/>
  <c r="Q144" i="19" s="1"/>
  <c r="R144" i="19" s="1"/>
  <c r="S144" i="19" s="1"/>
  <c r="T144" i="19" s="1"/>
  <c r="U144" i="19" s="1"/>
  <c r="V144" i="19" s="1"/>
  <c r="W144" i="19" s="1"/>
  <c r="X144" i="19" s="1"/>
  <c r="Y144" i="19" s="1"/>
  <c r="Z144" i="19" s="1"/>
  <c r="AA144" i="19" s="1"/>
  <c r="AB144" i="19" s="1"/>
  <c r="AC144" i="19" s="1"/>
  <c r="AD144" i="19" s="1"/>
  <c r="AE144" i="19" s="1"/>
  <c r="AF144" i="19" s="1"/>
  <c r="AG144" i="19" s="1"/>
  <c r="AH144" i="19" s="1"/>
  <c r="AI144" i="19" s="1"/>
  <c r="AJ144" i="19" s="1"/>
  <c r="AK144" i="19" s="1"/>
  <c r="AL144" i="19" s="1"/>
  <c r="AM144" i="19" s="1"/>
  <c r="AN144" i="19" s="1"/>
  <c r="AO144" i="19" s="1"/>
  <c r="AP144" i="19" s="1"/>
  <c r="AQ144" i="19" s="1"/>
  <c r="AR144" i="19" s="1"/>
  <c r="AS144" i="19" s="1"/>
  <c r="AT144" i="19" s="1"/>
  <c r="AU144" i="19" s="1"/>
  <c r="AV144" i="19" s="1"/>
  <c r="AW144" i="19" s="1"/>
  <c r="AX144" i="19" s="1"/>
  <c r="AY144" i="19" s="1"/>
  <c r="AZ144" i="19" s="1"/>
  <c r="BA144" i="19" s="1"/>
  <c r="BB144" i="19" s="1"/>
  <c r="BC144" i="19" s="1"/>
  <c r="BD144" i="19" s="1"/>
  <c r="BE144" i="19" s="1"/>
  <c r="BF144" i="19" s="1"/>
  <c r="BG144" i="19" s="1"/>
  <c r="BH144" i="19" s="1"/>
  <c r="BI144" i="19" s="1"/>
  <c r="J142" i="19"/>
  <c r="K142" i="19" s="1"/>
  <c r="L142" i="19" s="1"/>
  <c r="M142" i="19" s="1"/>
  <c r="N142" i="19" s="1"/>
  <c r="O142" i="19" s="1"/>
  <c r="P142" i="19" s="1"/>
  <c r="Q142" i="19" s="1"/>
  <c r="R142" i="19" s="1"/>
  <c r="S142" i="19" s="1"/>
  <c r="T142" i="19" s="1"/>
  <c r="U142" i="19" s="1"/>
  <c r="V142" i="19" s="1"/>
  <c r="W142" i="19" s="1"/>
  <c r="X142" i="19" s="1"/>
  <c r="Y142" i="19" s="1"/>
  <c r="Z142" i="19" s="1"/>
  <c r="AA142" i="19" s="1"/>
  <c r="AB142" i="19" s="1"/>
  <c r="AC142" i="19" s="1"/>
  <c r="AD142" i="19" s="1"/>
  <c r="AE142" i="19" s="1"/>
  <c r="AF142" i="19" s="1"/>
  <c r="AG142" i="19" s="1"/>
  <c r="AH142" i="19" s="1"/>
  <c r="AI142" i="19" s="1"/>
  <c r="AJ142" i="19" s="1"/>
  <c r="AK142" i="19" s="1"/>
  <c r="AL142" i="19" s="1"/>
  <c r="AM142" i="19" s="1"/>
  <c r="AN142" i="19" s="1"/>
  <c r="AO142" i="19" s="1"/>
  <c r="AP142" i="19" s="1"/>
  <c r="AQ142" i="19" s="1"/>
  <c r="AR142" i="19" s="1"/>
  <c r="AS142" i="19" s="1"/>
  <c r="AT142" i="19" s="1"/>
  <c r="AU142" i="19" s="1"/>
  <c r="AV142" i="19" s="1"/>
  <c r="AW142" i="19" s="1"/>
  <c r="AX142" i="19" s="1"/>
  <c r="AY142" i="19" s="1"/>
  <c r="AZ142" i="19" s="1"/>
  <c r="BA142" i="19" s="1"/>
  <c r="BB142" i="19" s="1"/>
  <c r="BC142" i="19" s="1"/>
  <c r="BD142" i="19" s="1"/>
  <c r="BE142" i="19" s="1"/>
  <c r="BF142" i="19" s="1"/>
  <c r="BG142" i="19" s="1"/>
  <c r="BH142" i="19" s="1"/>
  <c r="BI142" i="19" s="1"/>
  <c r="F1" i="18"/>
  <c r="O14" i="7"/>
  <c r="P14" i="7" s="1"/>
  <c r="Q14" i="7" s="1"/>
  <c r="R14" i="7" s="1"/>
  <c r="S14" i="7" s="1"/>
  <c r="T14" i="7" s="1"/>
  <c r="U14" i="7" s="1"/>
  <c r="V14" i="7" s="1"/>
  <c r="W14" i="7" s="1"/>
  <c r="X14" i="7" s="1"/>
  <c r="Y14" i="7" s="1"/>
  <c r="Z14" i="7" s="1"/>
  <c r="AA14" i="7" s="1"/>
  <c r="AB14" i="7" s="1"/>
  <c r="AC14" i="7" s="1"/>
  <c r="AD14" i="7" s="1"/>
  <c r="AE14" i="7" s="1"/>
  <c r="AF14" i="7" s="1"/>
  <c r="AG14" i="7" s="1"/>
  <c r="AH14" i="7" s="1"/>
  <c r="AI14" i="7" s="1"/>
  <c r="AJ14" i="7" s="1"/>
  <c r="AK14" i="7" s="1"/>
  <c r="AL14" i="7" s="1"/>
  <c r="AM14" i="7" s="1"/>
  <c r="AN14" i="7" s="1"/>
  <c r="AO14" i="7" s="1"/>
  <c r="AP14" i="7" s="1"/>
  <c r="AQ14" i="7" s="1"/>
  <c r="AR14" i="7" s="1"/>
  <c r="AS14" i="7" s="1"/>
  <c r="AT14" i="7" s="1"/>
  <c r="AU14" i="7" s="1"/>
  <c r="AV14" i="7" s="1"/>
  <c r="AW14" i="7" s="1"/>
  <c r="AX14" i="7" s="1"/>
  <c r="AY14" i="7" s="1"/>
  <c r="AZ14" i="7" s="1"/>
  <c r="BA14" i="7" s="1"/>
  <c r="BB14" i="7" s="1"/>
  <c r="BC14" i="7" s="1"/>
  <c r="BD14" i="7" s="1"/>
  <c r="BE14" i="7" s="1"/>
  <c r="BF14" i="7" s="1"/>
  <c r="BG14" i="7" s="1"/>
  <c r="BH14" i="7" s="1"/>
  <c r="BI14" i="7" s="1"/>
  <c r="O12" i="7"/>
  <c r="P12" i="7" s="1"/>
  <c r="Q12" i="7" s="1"/>
  <c r="R12" i="7" s="1"/>
  <c r="S12" i="7" s="1"/>
  <c r="T12" i="7" s="1"/>
  <c r="U12" i="7" s="1"/>
  <c r="V12" i="7" s="1"/>
  <c r="W12" i="7" s="1"/>
  <c r="X12" i="7" s="1"/>
  <c r="Y12" i="7" s="1"/>
  <c r="Z12" i="7" s="1"/>
  <c r="AA12" i="7" s="1"/>
  <c r="AB12" i="7" s="1"/>
  <c r="AC12" i="7" s="1"/>
  <c r="AD12" i="7" s="1"/>
  <c r="AE12" i="7" s="1"/>
  <c r="AF12" i="7" s="1"/>
  <c r="AG12" i="7" s="1"/>
  <c r="AH12" i="7" s="1"/>
  <c r="AI12" i="7" s="1"/>
  <c r="AJ12" i="7" s="1"/>
  <c r="AK12" i="7" s="1"/>
  <c r="AL12" i="7" s="1"/>
  <c r="AM12" i="7" s="1"/>
  <c r="AN12" i="7" s="1"/>
  <c r="AO12" i="7" s="1"/>
  <c r="AP12" i="7" s="1"/>
  <c r="AQ12" i="7" s="1"/>
  <c r="AR12" i="7" s="1"/>
  <c r="AS12" i="7" s="1"/>
  <c r="AT12" i="7" s="1"/>
  <c r="AU12" i="7" s="1"/>
  <c r="AV12" i="7" s="1"/>
  <c r="AW12" i="7" s="1"/>
  <c r="AX12" i="7" s="1"/>
  <c r="AY12" i="7" s="1"/>
  <c r="AZ12" i="7" s="1"/>
  <c r="BA12" i="7" s="1"/>
  <c r="BB12" i="7" s="1"/>
  <c r="BC12" i="7" s="1"/>
  <c r="BD12" i="7" s="1"/>
  <c r="BE12" i="7" s="1"/>
  <c r="BF12" i="7" s="1"/>
  <c r="BG12" i="7" s="1"/>
  <c r="BH12" i="7" s="1"/>
  <c r="BI12" i="7" s="1"/>
  <c r="O11" i="7"/>
  <c r="P11" i="7" s="1"/>
  <c r="Q11" i="7" s="1"/>
  <c r="R11" i="7" s="1"/>
  <c r="S11" i="7" s="1"/>
  <c r="T11" i="7" s="1"/>
  <c r="U11" i="7" s="1"/>
  <c r="V11" i="7" s="1"/>
  <c r="W11" i="7" s="1"/>
  <c r="X11" i="7" s="1"/>
  <c r="Y11" i="7" s="1"/>
  <c r="Z11" i="7" s="1"/>
  <c r="AA11" i="7" s="1"/>
  <c r="AB11" i="7" s="1"/>
  <c r="AC11" i="7" s="1"/>
  <c r="AD11" i="7" s="1"/>
  <c r="AE11" i="7" s="1"/>
  <c r="AF11" i="7" s="1"/>
  <c r="AG11" i="7" s="1"/>
  <c r="AH11" i="7" s="1"/>
  <c r="AI11" i="7" s="1"/>
  <c r="AJ11" i="7" s="1"/>
  <c r="AK11" i="7" s="1"/>
  <c r="AL11" i="7" s="1"/>
  <c r="AM11" i="7" s="1"/>
  <c r="AN11" i="7" s="1"/>
  <c r="AO11" i="7" s="1"/>
  <c r="AP11" i="7" s="1"/>
  <c r="AQ11" i="7" s="1"/>
  <c r="AR11" i="7" s="1"/>
  <c r="AS11" i="7" s="1"/>
  <c r="AT11" i="7" s="1"/>
  <c r="AU11" i="7" s="1"/>
  <c r="O10" i="7"/>
  <c r="P10" i="7" s="1"/>
  <c r="Q10" i="7" s="1"/>
  <c r="R10" i="7" s="1"/>
  <c r="S10" i="7" s="1"/>
  <c r="T10" i="7" s="1"/>
  <c r="U10" i="7" s="1"/>
  <c r="V10" i="7" s="1"/>
  <c r="W10" i="7" s="1"/>
  <c r="X10" i="7" s="1"/>
  <c r="Y10" i="7" s="1"/>
  <c r="Z10" i="7" s="1"/>
  <c r="AA10" i="7" s="1"/>
  <c r="AB10" i="7" s="1"/>
  <c r="AC10" i="7" s="1"/>
  <c r="AD10" i="7" s="1"/>
  <c r="AE10" i="7" s="1"/>
  <c r="AF10" i="7" s="1"/>
  <c r="AG10" i="7" s="1"/>
  <c r="AH10" i="7" s="1"/>
  <c r="AI10" i="7" s="1"/>
  <c r="AJ10" i="7" s="1"/>
  <c r="AK10" i="7" s="1"/>
  <c r="AL10" i="7" s="1"/>
  <c r="AM10" i="7" s="1"/>
  <c r="AN10" i="7" s="1"/>
  <c r="AO10" i="7" s="1"/>
  <c r="AP10" i="7" s="1"/>
  <c r="AQ10" i="7" s="1"/>
  <c r="AR10" i="7" s="1"/>
  <c r="AS10" i="7" s="1"/>
  <c r="AT10" i="7" s="1"/>
  <c r="AU10" i="7" s="1"/>
  <c r="AV10" i="7" s="1"/>
  <c r="AW10" i="7" s="1"/>
  <c r="AX10" i="7" s="1"/>
  <c r="AY10" i="7" s="1"/>
  <c r="AZ10" i="7" s="1"/>
  <c r="BA10" i="7" s="1"/>
  <c r="BB10" i="7" s="1"/>
  <c r="BC10" i="7" s="1"/>
  <c r="BD10" i="7" s="1"/>
  <c r="BE10" i="7" s="1"/>
  <c r="BF10" i="7" s="1"/>
  <c r="BG10" i="7" s="1"/>
  <c r="BH10" i="7" s="1"/>
  <c r="BI10" i="7" s="1"/>
  <c r="P41" i="15"/>
  <c r="Q41" i="15" s="1"/>
  <c r="R41" i="15" s="1"/>
  <c r="S41" i="15" s="1"/>
  <c r="T41" i="15" s="1"/>
  <c r="U41" i="15" s="1"/>
  <c r="V41" i="15" s="1"/>
  <c r="W41" i="15" s="1"/>
  <c r="X41" i="15" s="1"/>
  <c r="Y41" i="15" s="1"/>
  <c r="Z41" i="15" s="1"/>
  <c r="AA41" i="15" s="1"/>
  <c r="AB41" i="15" s="1"/>
  <c r="AC41" i="15" s="1"/>
  <c r="AD41" i="15" s="1"/>
  <c r="AE41" i="15" s="1"/>
  <c r="AF41" i="15" s="1"/>
  <c r="AG41" i="15" s="1"/>
  <c r="AH41" i="15" s="1"/>
  <c r="AI41" i="15" s="1"/>
  <c r="AJ41" i="15" s="1"/>
  <c r="AK41" i="15" s="1"/>
  <c r="AL41" i="15" s="1"/>
  <c r="AM41" i="15" s="1"/>
  <c r="AN41" i="15" s="1"/>
  <c r="AO41" i="15" s="1"/>
  <c r="AP41" i="15" s="1"/>
  <c r="AQ41" i="15" s="1"/>
  <c r="AR41" i="15" s="1"/>
  <c r="AS41" i="15" s="1"/>
  <c r="AT41" i="15" s="1"/>
  <c r="AU41" i="15" s="1"/>
  <c r="AV41" i="15" s="1"/>
  <c r="AW41" i="15" s="1"/>
  <c r="AX41" i="15" s="1"/>
  <c r="AY41" i="15" s="1"/>
  <c r="AZ41" i="15" s="1"/>
  <c r="BA41" i="15" s="1"/>
  <c r="BB41" i="15" s="1"/>
  <c r="BC41" i="15" s="1"/>
  <c r="BD41" i="15" s="1"/>
  <c r="BE41" i="15" s="1"/>
  <c r="BF41" i="15" s="1"/>
  <c r="BG41" i="15" s="1"/>
  <c r="BH41" i="15" s="1"/>
  <c r="BI41" i="15" s="1"/>
  <c r="K51" i="18"/>
  <c r="L51" i="18" s="1"/>
  <c r="M51" i="18" s="1"/>
  <c r="N51" i="18" s="1"/>
  <c r="O51" i="18" s="1"/>
  <c r="P51" i="18" s="1"/>
  <c r="Q51" i="18" s="1"/>
  <c r="R51" i="18" s="1"/>
  <c r="S51" i="18" s="1"/>
  <c r="T51" i="18" s="1"/>
  <c r="U51" i="18" l="1"/>
  <c r="V51" i="18" s="1"/>
  <c r="W51" i="18" s="1"/>
  <c r="X51" i="18" s="1"/>
  <c r="Y51" i="18" s="1"/>
  <c r="Z51" i="18" s="1"/>
  <c r="AA51" i="18" s="1"/>
  <c r="AB51" i="18" s="1"/>
  <c r="AC51" i="18" s="1"/>
  <c r="AD51" i="18" s="1"/>
  <c r="AE51" i="18" s="1"/>
  <c r="AF51" i="18" s="1"/>
  <c r="AG51" i="18" s="1"/>
  <c r="AH51" i="18" s="1"/>
  <c r="AI51" i="18" s="1"/>
  <c r="AJ51" i="18" s="1"/>
  <c r="AK51" i="18" s="1"/>
  <c r="AL51" i="18" s="1"/>
  <c r="AM51" i="18" s="1"/>
  <c r="AN51" i="18" s="1"/>
  <c r="AO51" i="18" s="1"/>
  <c r="AP51" i="18" s="1"/>
  <c r="AQ51" i="18" s="1"/>
  <c r="AR51" i="18" s="1"/>
  <c r="AS51" i="18" s="1"/>
  <c r="AT51" i="18" s="1"/>
  <c r="AU51" i="18" s="1"/>
  <c r="AV51" i="18" s="1"/>
  <c r="AW51" i="18" s="1"/>
  <c r="AX51" i="18" s="1"/>
  <c r="AY51" i="18" s="1"/>
  <c r="AZ51" i="18" s="1"/>
  <c r="BA51" i="18" s="1"/>
  <c r="BB51" i="18" s="1"/>
  <c r="BC51" i="18" s="1"/>
  <c r="BD51" i="18" s="1"/>
  <c r="BE51" i="18" s="1"/>
  <c r="BF51" i="18" s="1"/>
  <c r="BG51" i="18" s="1"/>
  <c r="BH51" i="18" s="1"/>
  <c r="BI51" i="18" s="1"/>
  <c r="K35" i="13"/>
  <c r="BA37" i="13"/>
  <c r="BA36" i="13"/>
  <c r="AU13" i="7"/>
  <c r="AV11" i="7"/>
  <c r="P72" i="19"/>
  <c r="Q72" i="19" s="1"/>
  <c r="L102" i="19"/>
  <c r="M100" i="19"/>
  <c r="P82" i="19"/>
  <c r="Q82" i="19" s="1"/>
  <c r="P69" i="19"/>
  <c r="Q69" i="19" s="1"/>
  <c r="L80" i="19"/>
  <c r="M78" i="19"/>
  <c r="L99" i="19"/>
  <c r="M97" i="19"/>
  <c r="L92" i="19"/>
  <c r="M90" i="19"/>
  <c r="P101" i="19"/>
  <c r="Q101" i="19" s="1"/>
  <c r="L67" i="19"/>
  <c r="M65" i="19"/>
  <c r="P79" i="19"/>
  <c r="Q79" i="19" s="1"/>
  <c r="P98" i="19"/>
  <c r="Q98" i="19" s="1"/>
  <c r="L86" i="19"/>
  <c r="M84" i="19"/>
  <c r="M106" i="19"/>
  <c r="L108" i="19"/>
  <c r="L105" i="19"/>
  <c r="M103" i="19"/>
  <c r="M94" i="19"/>
  <c r="L96" i="19"/>
  <c r="AP102" i="19"/>
  <c r="AQ100" i="19"/>
  <c r="AP99" i="19"/>
  <c r="AQ97" i="19"/>
  <c r="AP105" i="19"/>
  <c r="AQ103" i="19"/>
  <c r="AB97" i="19"/>
  <c r="AA99" i="19"/>
  <c r="AA102" i="19"/>
  <c r="AB100" i="19"/>
  <c r="P66" i="19"/>
  <c r="Q66" i="19" s="1"/>
  <c r="P88" i="19"/>
  <c r="Q88" i="19" s="1"/>
  <c r="P75" i="19"/>
  <c r="Q75" i="19" s="1"/>
  <c r="P95" i="19"/>
  <c r="Q95" i="19" s="1"/>
  <c r="L73" i="19"/>
  <c r="M71" i="19"/>
  <c r="P91" i="19"/>
  <c r="Q91" i="19" s="1"/>
  <c r="P107" i="19"/>
  <c r="Q107" i="19" s="1"/>
  <c r="P63" i="19"/>
  <c r="Q63" i="19" s="1"/>
  <c r="P85" i="19"/>
  <c r="Q85" i="19" s="1"/>
  <c r="P104" i="19"/>
  <c r="Q104" i="19" s="1"/>
  <c r="L89" i="19"/>
  <c r="M87" i="19"/>
  <c r="M81" i="19"/>
  <c r="L83" i="19"/>
  <c r="M74" i="19"/>
  <c r="L76" i="19"/>
  <c r="M68" i="19"/>
  <c r="L70" i="19"/>
  <c r="M62" i="19"/>
  <c r="L64" i="19"/>
  <c r="AA105" i="19"/>
  <c r="AB103" i="19"/>
  <c r="G1" i="18"/>
  <c r="G11" i="8" s="1"/>
  <c r="N13" i="7"/>
  <c r="L35" i="13" l="1"/>
  <c r="BB36" i="13"/>
  <c r="BB37" i="13"/>
  <c r="AV13" i="7"/>
  <c r="AW11" i="7"/>
  <c r="R63" i="19"/>
  <c r="R66" i="19"/>
  <c r="R85" i="19"/>
  <c r="R107" i="19"/>
  <c r="R95" i="19"/>
  <c r="R88" i="19"/>
  <c r="R98" i="19"/>
  <c r="R101" i="19"/>
  <c r="R82" i="19"/>
  <c r="R104" i="19"/>
  <c r="R91" i="19"/>
  <c r="R75" i="19"/>
  <c r="R79" i="19"/>
  <c r="R69" i="19"/>
  <c r="R72" i="19"/>
  <c r="M89" i="19"/>
  <c r="N87" i="19"/>
  <c r="AR97" i="19"/>
  <c r="AQ99" i="19"/>
  <c r="M86" i="19"/>
  <c r="N84" i="19"/>
  <c r="N65" i="19"/>
  <c r="M67" i="19"/>
  <c r="N90" i="19"/>
  <c r="M92" i="19"/>
  <c r="N97" i="19"/>
  <c r="M99" i="19"/>
  <c r="N78" i="19"/>
  <c r="M80" i="19"/>
  <c r="M102" i="19"/>
  <c r="N100" i="19"/>
  <c r="AB105" i="19"/>
  <c r="AC103" i="19"/>
  <c r="N71" i="19"/>
  <c r="M73" i="19"/>
  <c r="AB102" i="19"/>
  <c r="AC100" i="19"/>
  <c r="AQ105" i="19"/>
  <c r="AR103" i="19"/>
  <c r="AQ102" i="19"/>
  <c r="AR100" i="19"/>
  <c r="M105" i="19"/>
  <c r="N103" i="19"/>
  <c r="M64" i="19"/>
  <c r="N62" i="19"/>
  <c r="M70" i="19"/>
  <c r="N68" i="19"/>
  <c r="M76" i="19"/>
  <c r="N74" i="19"/>
  <c r="M83" i="19"/>
  <c r="N81" i="19"/>
  <c r="AB99" i="19"/>
  <c r="AC97" i="19"/>
  <c r="M96" i="19"/>
  <c r="N94" i="19"/>
  <c r="M108" i="19"/>
  <c r="N106" i="19"/>
  <c r="H1" i="18"/>
  <c r="H11" i="8" s="1"/>
  <c r="I11" i="8" s="1"/>
  <c r="J11" i="8" s="1"/>
  <c r="K11" i="8" s="1"/>
  <c r="L11" i="8" s="1"/>
  <c r="M11" i="8" s="1"/>
  <c r="N11" i="8" s="1"/>
  <c r="O11" i="8" s="1"/>
  <c r="P11" i="8" s="1"/>
  <c r="Q11" i="8" s="1"/>
  <c r="R11" i="8" s="1"/>
  <c r="S11" i="8" s="1"/>
  <c r="T11" i="8" s="1"/>
  <c r="U11" i="8" s="1"/>
  <c r="V11" i="8" s="1"/>
  <c r="W11" i="8" s="1"/>
  <c r="X11" i="8" s="1"/>
  <c r="Y11" i="8" s="1"/>
  <c r="Z11" i="8" s="1"/>
  <c r="AA11" i="8" s="1"/>
  <c r="AB11" i="8" s="1"/>
  <c r="AC11" i="8" s="1"/>
  <c r="AD11" i="8" s="1"/>
  <c r="AE11" i="8" s="1"/>
  <c r="AF11" i="8" s="1"/>
  <c r="AG11" i="8" s="1"/>
  <c r="AH11" i="8" s="1"/>
  <c r="AI11" i="8" s="1"/>
  <c r="AJ11" i="8" s="1"/>
  <c r="AK11" i="8" s="1"/>
  <c r="AL11" i="8" s="1"/>
  <c r="AM11" i="8" s="1"/>
  <c r="AN11" i="8" s="1"/>
  <c r="AO11" i="8" s="1"/>
  <c r="AP11" i="8" s="1"/>
  <c r="AQ11" i="8" s="1"/>
  <c r="AR11" i="8" s="1"/>
  <c r="AS11" i="8" s="1"/>
  <c r="AT11" i="8" s="1"/>
  <c r="AU11" i="8" s="1"/>
  <c r="AV11" i="8" l="1"/>
  <c r="AU18" i="8"/>
  <c r="M35" i="13"/>
  <c r="BC37" i="13"/>
  <c r="BC36" i="13"/>
  <c r="S104" i="19"/>
  <c r="S66" i="19"/>
  <c r="S82" i="19"/>
  <c r="S95" i="19"/>
  <c r="S75" i="19"/>
  <c r="S101" i="19"/>
  <c r="S107" i="19"/>
  <c r="AW13" i="7"/>
  <c r="AX11" i="7"/>
  <c r="S69" i="19"/>
  <c r="S88" i="19"/>
  <c r="S79" i="19"/>
  <c r="S63" i="19"/>
  <c r="S72" i="19"/>
  <c r="S91" i="19"/>
  <c r="S98" i="19"/>
  <c r="S85" i="19"/>
  <c r="AR102" i="19"/>
  <c r="AS100" i="19"/>
  <c r="AR105" i="19"/>
  <c r="AS103" i="19"/>
  <c r="AC102" i="19"/>
  <c r="AD100" i="19"/>
  <c r="AC105" i="19"/>
  <c r="AD103" i="19"/>
  <c r="N102" i="19"/>
  <c r="O100" i="19"/>
  <c r="N86" i="19"/>
  <c r="O84" i="19"/>
  <c r="N89" i="19"/>
  <c r="O87" i="19"/>
  <c r="O106" i="19"/>
  <c r="N108" i="19"/>
  <c r="O94" i="19"/>
  <c r="N96" i="19"/>
  <c r="AD97" i="19"/>
  <c r="AC99" i="19"/>
  <c r="O81" i="19"/>
  <c r="N83" i="19"/>
  <c r="O74" i="19"/>
  <c r="N76" i="19"/>
  <c r="O68" i="19"/>
  <c r="N70" i="19"/>
  <c r="O62" i="19"/>
  <c r="N64" i="19"/>
  <c r="N73" i="19"/>
  <c r="O71" i="19"/>
  <c r="N80" i="19"/>
  <c r="O78" i="19"/>
  <c r="N99" i="19"/>
  <c r="O97" i="19"/>
  <c r="N92" i="19"/>
  <c r="O90" i="19"/>
  <c r="N67" i="19"/>
  <c r="O65" i="19"/>
  <c r="AR99" i="19"/>
  <c r="AS97" i="19"/>
  <c r="N105" i="19"/>
  <c r="O103" i="19"/>
  <c r="I1" i="18"/>
  <c r="I139" i="19" s="1"/>
  <c r="B4" i="17"/>
  <c r="C11" i="17" s="1"/>
  <c r="P24" i="16"/>
  <c r="Q24" i="16" s="1"/>
  <c r="R24" i="16" s="1"/>
  <c r="S24" i="16" s="1"/>
  <c r="T24" i="16" s="1"/>
  <c r="U24" i="16" s="1"/>
  <c r="V24" i="16" s="1"/>
  <c r="W24" i="16" s="1"/>
  <c r="X24" i="16" s="1"/>
  <c r="Y24" i="16" s="1"/>
  <c r="Z24" i="16" s="1"/>
  <c r="AA24" i="16" s="1"/>
  <c r="AB24" i="16" s="1"/>
  <c r="AC24" i="16" s="1"/>
  <c r="AD24" i="16" s="1"/>
  <c r="AE24" i="16" s="1"/>
  <c r="AF24" i="16" s="1"/>
  <c r="AG24" i="16" s="1"/>
  <c r="AH24" i="16" s="1"/>
  <c r="AI24" i="16" s="1"/>
  <c r="AJ24" i="16" s="1"/>
  <c r="AK24" i="16" s="1"/>
  <c r="AL24" i="16" s="1"/>
  <c r="AM24" i="16" s="1"/>
  <c r="AN24" i="16" s="1"/>
  <c r="AO24" i="16" s="1"/>
  <c r="AP24" i="16" s="1"/>
  <c r="AQ24" i="16" s="1"/>
  <c r="AR24" i="16" s="1"/>
  <c r="AS24" i="16" s="1"/>
  <c r="AT24" i="16" s="1"/>
  <c r="AU24" i="16" s="1"/>
  <c r="AV24" i="16" s="1"/>
  <c r="AW24" i="16" s="1"/>
  <c r="AX24" i="16" s="1"/>
  <c r="AY24" i="16" s="1"/>
  <c r="AZ24" i="16" s="1"/>
  <c r="BA24" i="16" s="1"/>
  <c r="BB24" i="16" s="1"/>
  <c r="BC24" i="16" s="1"/>
  <c r="BD24" i="16" s="1"/>
  <c r="BE24" i="16" s="1"/>
  <c r="BF24" i="16" s="1"/>
  <c r="BG24" i="16" s="1"/>
  <c r="BH24" i="16" s="1"/>
  <c r="BI24" i="16" s="1"/>
  <c r="N35" i="13" l="1"/>
  <c r="AW11" i="8"/>
  <c r="AV18" i="8"/>
  <c r="BD37" i="13"/>
  <c r="BD36" i="13"/>
  <c r="T72" i="19"/>
  <c r="T69" i="19"/>
  <c r="T85" i="19"/>
  <c r="T63" i="19"/>
  <c r="T75" i="19"/>
  <c r="T104" i="19"/>
  <c r="T66" i="19"/>
  <c r="T98" i="19"/>
  <c r="T79" i="19"/>
  <c r="T95" i="19"/>
  <c r="T101" i="19"/>
  <c r="T91" i="19"/>
  <c r="T88" i="19"/>
  <c r="T107" i="19"/>
  <c r="T82" i="19"/>
  <c r="AX13" i="7"/>
  <c r="AY11" i="7"/>
  <c r="P65" i="19"/>
  <c r="O67" i="19"/>
  <c r="P90" i="19"/>
  <c r="O92" i="19"/>
  <c r="P78" i="19"/>
  <c r="O80" i="19"/>
  <c r="P71" i="19"/>
  <c r="O73" i="19"/>
  <c r="O89" i="19"/>
  <c r="P87" i="19"/>
  <c r="O86" i="19"/>
  <c r="P84" i="19"/>
  <c r="AD105" i="19"/>
  <c r="AE103" i="19"/>
  <c r="AD102" i="19"/>
  <c r="AE100" i="19"/>
  <c r="AS105" i="19"/>
  <c r="AT103" i="19"/>
  <c r="O105" i="19"/>
  <c r="P103" i="19"/>
  <c r="O64" i="19"/>
  <c r="P62" i="19"/>
  <c r="O70" i="19"/>
  <c r="P68" i="19"/>
  <c r="O76" i="19"/>
  <c r="P74" i="19"/>
  <c r="O83" i="19"/>
  <c r="P81" i="19"/>
  <c r="AD99" i="19"/>
  <c r="AE97" i="19"/>
  <c r="O96" i="19"/>
  <c r="P94" i="19"/>
  <c r="O108" i="19"/>
  <c r="P106" i="19"/>
  <c r="AT97" i="19"/>
  <c r="AS99" i="19"/>
  <c r="P97" i="19"/>
  <c r="O99" i="19"/>
  <c r="O102" i="19"/>
  <c r="P100" i="19"/>
  <c r="AS102" i="19"/>
  <c r="AT100" i="19"/>
  <c r="J1" i="18"/>
  <c r="J139" i="19" s="1"/>
  <c r="B11" i="17"/>
  <c r="B18" i="17"/>
  <c r="C18" i="17"/>
  <c r="U82" i="19" l="1"/>
  <c r="U85" i="19"/>
  <c r="U107" i="19"/>
  <c r="U95" i="19"/>
  <c r="U104" i="19"/>
  <c r="U69" i="19"/>
  <c r="U101" i="19"/>
  <c r="U88" i="19"/>
  <c r="U79" i="19"/>
  <c r="U75" i="19"/>
  <c r="U72" i="19"/>
  <c r="U66" i="19"/>
  <c r="U91" i="19"/>
  <c r="U98" i="19"/>
  <c r="U63" i="19"/>
  <c r="AX11" i="8"/>
  <c r="AW18" i="8"/>
  <c r="O35" i="13"/>
  <c r="AY13" i="7"/>
  <c r="AZ11" i="7"/>
  <c r="BE36" i="13"/>
  <c r="BE37" i="13"/>
  <c r="O23" i="17"/>
  <c r="P23" i="17" s="1"/>
  <c r="Q23" i="17" s="1"/>
  <c r="R23" i="17" s="1"/>
  <c r="S23" i="17" s="1"/>
  <c r="T23" i="17" s="1"/>
  <c r="U23" i="17" s="1"/>
  <c r="V23" i="17" s="1"/>
  <c r="W23" i="17" s="1"/>
  <c r="X23" i="17" s="1"/>
  <c r="Y23" i="17" s="1"/>
  <c r="Z23" i="17" s="1"/>
  <c r="AA23" i="17" s="1"/>
  <c r="AB23" i="17" s="1"/>
  <c r="AC23" i="17" s="1"/>
  <c r="AD23" i="17" s="1"/>
  <c r="AE23" i="17" s="1"/>
  <c r="AF23" i="17" s="1"/>
  <c r="AG23" i="17" s="1"/>
  <c r="AH23" i="17" s="1"/>
  <c r="AI23" i="17" s="1"/>
  <c r="AJ23" i="17" s="1"/>
  <c r="AK23" i="17" s="1"/>
  <c r="AL23" i="17" s="1"/>
  <c r="AM23" i="17" s="1"/>
  <c r="AN23" i="17" s="1"/>
  <c r="AO23" i="17" s="1"/>
  <c r="AP23" i="17" s="1"/>
  <c r="AQ23" i="17" s="1"/>
  <c r="AR23" i="17" s="1"/>
  <c r="AS23" i="17" s="1"/>
  <c r="AT23" i="17" s="1"/>
  <c r="AU23" i="17" s="1"/>
  <c r="AV23" i="17" s="1"/>
  <c r="AW23" i="17" s="1"/>
  <c r="AX23" i="17" s="1"/>
  <c r="AY23" i="17" s="1"/>
  <c r="AZ23" i="17" s="1"/>
  <c r="BA23" i="17" s="1"/>
  <c r="BB23" i="17" s="1"/>
  <c r="BC23" i="17" s="1"/>
  <c r="BD23" i="17" s="1"/>
  <c r="BE23" i="17" s="1"/>
  <c r="BF23" i="17" s="1"/>
  <c r="BG23" i="17" s="1"/>
  <c r="BH23" i="17" s="1"/>
  <c r="BI23" i="17" s="1"/>
  <c r="P102" i="19"/>
  <c r="Q100" i="19"/>
  <c r="AF97" i="19"/>
  <c r="AE99" i="19"/>
  <c r="AT99" i="19"/>
  <c r="AU97" i="19"/>
  <c r="Q94" i="19"/>
  <c r="P96" i="19"/>
  <c r="Q74" i="19"/>
  <c r="P76" i="19"/>
  <c r="Q62" i="19"/>
  <c r="P64" i="19"/>
  <c r="AT105" i="19"/>
  <c r="AU103" i="19"/>
  <c r="AE102" i="19"/>
  <c r="AF100" i="19"/>
  <c r="AE105" i="19"/>
  <c r="AF103" i="19"/>
  <c r="P86" i="19"/>
  <c r="Q84" i="19"/>
  <c r="P80" i="19"/>
  <c r="Q78" i="19"/>
  <c r="P67" i="19"/>
  <c r="Q65" i="19"/>
  <c r="AT102" i="19"/>
  <c r="AU100" i="19"/>
  <c r="P99" i="19"/>
  <c r="Q97" i="19"/>
  <c r="Q106" i="19"/>
  <c r="P108" i="19"/>
  <c r="Q81" i="19"/>
  <c r="P83" i="19"/>
  <c r="Q68" i="19"/>
  <c r="P70" i="19"/>
  <c r="P105" i="19"/>
  <c r="Q103" i="19"/>
  <c r="P89" i="19"/>
  <c r="Q87" i="19"/>
  <c r="P73" i="19"/>
  <c r="Q71" i="19"/>
  <c r="P92" i="19"/>
  <c r="Q90" i="19"/>
  <c r="K1" i="18"/>
  <c r="K18" i="11"/>
  <c r="K19" i="11"/>
  <c r="K17" i="11"/>
  <c r="K16" i="11"/>
  <c r="K15" i="11"/>
  <c r="A19" i="11"/>
  <c r="A18" i="11"/>
  <c r="A17" i="11"/>
  <c r="A16" i="11"/>
  <c r="A15" i="11"/>
  <c r="L45" i="10"/>
  <c r="M45" i="10" s="1"/>
  <c r="N45" i="10" s="1"/>
  <c r="O45" i="10" s="1"/>
  <c r="C27" i="10"/>
  <c r="C30" i="9"/>
  <c r="C55" i="9" s="1"/>
  <c r="D30" i="9"/>
  <c r="D55" i="9" s="1"/>
  <c r="E30" i="9"/>
  <c r="E55" i="9" s="1"/>
  <c r="F30" i="9"/>
  <c r="F55" i="9" s="1"/>
  <c r="G30" i="9"/>
  <c r="G55" i="9" s="1"/>
  <c r="H30" i="9"/>
  <c r="H55" i="9" s="1"/>
  <c r="I30" i="9"/>
  <c r="I55" i="9" s="1"/>
  <c r="J30" i="9"/>
  <c r="J55" i="9" s="1"/>
  <c r="K30" i="9"/>
  <c r="K55" i="9" s="1"/>
  <c r="L30" i="9"/>
  <c r="L55" i="9" s="1"/>
  <c r="B30" i="9"/>
  <c r="B55" i="9" s="1"/>
  <c r="H20" i="10"/>
  <c r="H21" i="10"/>
  <c r="H22" i="10"/>
  <c r="G22" i="10"/>
  <c r="G21" i="10"/>
  <c r="G20" i="10"/>
  <c r="F20" i="10"/>
  <c r="F21" i="10"/>
  <c r="F22" i="10"/>
  <c r="E22" i="10"/>
  <c r="E21" i="10"/>
  <c r="D20" i="10"/>
  <c r="D21" i="10"/>
  <c r="K43" i="10" s="1"/>
  <c r="L43" i="10" s="1"/>
  <c r="M43" i="10" s="1"/>
  <c r="N43" i="10" s="1"/>
  <c r="O43" i="10" s="1"/>
  <c r="D22" i="10"/>
  <c r="C22" i="10"/>
  <c r="C21" i="10"/>
  <c r="C20" i="10"/>
  <c r="K39" i="10" s="1"/>
  <c r="L39" i="10" s="1"/>
  <c r="M39" i="10" s="1"/>
  <c r="N39" i="10" s="1"/>
  <c r="O39" i="10" s="1"/>
  <c r="C32" i="9"/>
  <c r="D32" i="9"/>
  <c r="E32" i="9"/>
  <c r="F32" i="9"/>
  <c r="G32" i="9"/>
  <c r="H32" i="9"/>
  <c r="I32" i="9"/>
  <c r="J32" i="9"/>
  <c r="K32" i="9"/>
  <c r="L32" i="9"/>
  <c r="M32" i="9"/>
  <c r="B32" i="9"/>
  <c r="C43" i="9"/>
  <c r="C44" i="9" s="1"/>
  <c r="C28" i="9"/>
  <c r="D28" i="9"/>
  <c r="E28" i="9"/>
  <c r="F28" i="9"/>
  <c r="G28" i="9"/>
  <c r="H28" i="9"/>
  <c r="I28" i="9"/>
  <c r="J28" i="9"/>
  <c r="K28" i="9"/>
  <c r="L28" i="9"/>
  <c r="C29" i="9"/>
  <c r="D29" i="9"/>
  <c r="E29" i="9"/>
  <c r="F29" i="9"/>
  <c r="G29" i="9"/>
  <c r="H29" i="9"/>
  <c r="I29" i="9"/>
  <c r="J29" i="9"/>
  <c r="K29" i="9"/>
  <c r="L29" i="9"/>
  <c r="C31" i="9"/>
  <c r="D31" i="9"/>
  <c r="E31" i="9"/>
  <c r="F31" i="9"/>
  <c r="G31" i="9"/>
  <c r="H31" i="9"/>
  <c r="I31" i="9"/>
  <c r="J31" i="9"/>
  <c r="K31" i="9"/>
  <c r="L31" i="9"/>
  <c r="B31" i="9"/>
  <c r="B29" i="9"/>
  <c r="B28" i="9"/>
  <c r="G13" i="8"/>
  <c r="H13" i="8" s="1"/>
  <c r="I13" i="8" s="1"/>
  <c r="J13" i="8" s="1"/>
  <c r="K13" i="8" s="1"/>
  <c r="L13" i="8" s="1"/>
  <c r="M13" i="8" s="1"/>
  <c r="N13" i="8" s="1"/>
  <c r="O13" i="8" s="1"/>
  <c r="G12" i="8"/>
  <c r="A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P18" i="8"/>
  <c r="Q18" i="8"/>
  <c r="R18" i="8"/>
  <c r="S18" i="8"/>
  <c r="T18" i="8"/>
  <c r="K139" i="19" l="1"/>
  <c r="K14" i="11"/>
  <c r="K38" i="10"/>
  <c r="V63" i="19"/>
  <c r="W63" i="19" s="1"/>
  <c r="X63" i="19" s="1"/>
  <c r="Y63" i="19" s="1"/>
  <c r="Z63" i="19" s="1"/>
  <c r="AA63" i="19" s="1"/>
  <c r="AB63" i="19" s="1"/>
  <c r="AC63" i="19" s="1"/>
  <c r="AD63" i="19" s="1"/>
  <c r="AE63" i="19" s="1"/>
  <c r="AF63" i="19" s="1"/>
  <c r="AG63" i="19" s="1"/>
  <c r="AH63" i="19" s="1"/>
  <c r="AI63" i="19" s="1"/>
  <c r="AJ63" i="19" s="1"/>
  <c r="AK63" i="19" s="1"/>
  <c r="AL63" i="19" s="1"/>
  <c r="AM63" i="19" s="1"/>
  <c r="AN63" i="19" s="1"/>
  <c r="AO63" i="19" s="1"/>
  <c r="AP63" i="19" s="1"/>
  <c r="AQ63" i="19" s="1"/>
  <c r="AR63" i="19" s="1"/>
  <c r="AS63" i="19" s="1"/>
  <c r="AT63" i="19" s="1"/>
  <c r="AU63" i="19" s="1"/>
  <c r="AV63" i="19" s="1"/>
  <c r="AW63" i="19" s="1"/>
  <c r="AX63" i="19" s="1"/>
  <c r="AY63" i="19" s="1"/>
  <c r="AZ63" i="19" s="1"/>
  <c r="BA63" i="19" s="1"/>
  <c r="BB63" i="19" s="1"/>
  <c r="BC63" i="19" s="1"/>
  <c r="BD63" i="19" s="1"/>
  <c r="BE63" i="19" s="1"/>
  <c r="BF63" i="19" s="1"/>
  <c r="BG63" i="19" s="1"/>
  <c r="BH63" i="19" s="1"/>
  <c r="BI63" i="19" s="1"/>
  <c r="V72" i="19"/>
  <c r="W72" i="19" s="1"/>
  <c r="X72" i="19" s="1"/>
  <c r="Y72" i="19" s="1"/>
  <c r="Z72" i="19" s="1"/>
  <c r="AA72" i="19" s="1"/>
  <c r="AB72" i="19" s="1"/>
  <c r="AC72" i="19" s="1"/>
  <c r="AD72" i="19" s="1"/>
  <c r="AE72" i="19" s="1"/>
  <c r="AF72" i="19" s="1"/>
  <c r="AG72" i="19" s="1"/>
  <c r="AH72" i="19" s="1"/>
  <c r="AI72" i="19" s="1"/>
  <c r="AJ72" i="19" s="1"/>
  <c r="AK72" i="19" s="1"/>
  <c r="AL72" i="19" s="1"/>
  <c r="AM72" i="19" s="1"/>
  <c r="AN72" i="19" s="1"/>
  <c r="AO72" i="19" s="1"/>
  <c r="AP72" i="19" s="1"/>
  <c r="AQ72" i="19" s="1"/>
  <c r="AR72" i="19" s="1"/>
  <c r="AS72" i="19" s="1"/>
  <c r="AT72" i="19" s="1"/>
  <c r="AU72" i="19" s="1"/>
  <c r="AV72" i="19" s="1"/>
  <c r="AW72" i="19" s="1"/>
  <c r="AX72" i="19" s="1"/>
  <c r="AY72" i="19" s="1"/>
  <c r="AZ72" i="19" s="1"/>
  <c r="BA72" i="19" s="1"/>
  <c r="BB72" i="19" s="1"/>
  <c r="BC72" i="19" s="1"/>
  <c r="BD72" i="19" s="1"/>
  <c r="BE72" i="19" s="1"/>
  <c r="BF72" i="19" s="1"/>
  <c r="BG72" i="19" s="1"/>
  <c r="BH72" i="19" s="1"/>
  <c r="BI72" i="19" s="1"/>
  <c r="V101" i="19"/>
  <c r="W101" i="19" s="1"/>
  <c r="X101" i="19" s="1"/>
  <c r="Y101" i="19" s="1"/>
  <c r="V107" i="19"/>
  <c r="W107" i="19" s="1"/>
  <c r="X107" i="19" s="1"/>
  <c r="Y107" i="19" s="1"/>
  <c r="Z107" i="19" s="1"/>
  <c r="AA107" i="19" s="1"/>
  <c r="AB107" i="19" s="1"/>
  <c r="AC107" i="19" s="1"/>
  <c r="AD107" i="19" s="1"/>
  <c r="AE107" i="19" s="1"/>
  <c r="AF107" i="19" s="1"/>
  <c r="AG107" i="19" s="1"/>
  <c r="AH107" i="19" s="1"/>
  <c r="AI107" i="19" s="1"/>
  <c r="AJ107" i="19" s="1"/>
  <c r="AK107" i="19" s="1"/>
  <c r="AL107" i="19" s="1"/>
  <c r="AM107" i="19" s="1"/>
  <c r="AN107" i="19" s="1"/>
  <c r="AO107" i="19" s="1"/>
  <c r="AP107" i="19" s="1"/>
  <c r="AQ107" i="19" s="1"/>
  <c r="AR107" i="19" s="1"/>
  <c r="AS107" i="19" s="1"/>
  <c r="AT107" i="19" s="1"/>
  <c r="AU107" i="19" s="1"/>
  <c r="AV107" i="19" s="1"/>
  <c r="AW107" i="19" s="1"/>
  <c r="AX107" i="19" s="1"/>
  <c r="AY107" i="19" s="1"/>
  <c r="AZ107" i="19" s="1"/>
  <c r="BA107" i="19" s="1"/>
  <c r="BB107" i="19" s="1"/>
  <c r="BC107" i="19" s="1"/>
  <c r="BD107" i="19" s="1"/>
  <c r="BE107" i="19" s="1"/>
  <c r="BF107" i="19" s="1"/>
  <c r="BG107" i="19" s="1"/>
  <c r="BH107" i="19" s="1"/>
  <c r="BI107" i="19" s="1"/>
  <c r="V66" i="19"/>
  <c r="W66" i="19" s="1"/>
  <c r="X66" i="19" s="1"/>
  <c r="Y66" i="19" s="1"/>
  <c r="Z66" i="19" s="1"/>
  <c r="AA66" i="19" s="1"/>
  <c r="AB66" i="19" s="1"/>
  <c r="AC66" i="19" s="1"/>
  <c r="AD66" i="19" s="1"/>
  <c r="AE66" i="19" s="1"/>
  <c r="AF66" i="19" s="1"/>
  <c r="AG66" i="19" s="1"/>
  <c r="AH66" i="19" s="1"/>
  <c r="AI66" i="19" s="1"/>
  <c r="AJ66" i="19" s="1"/>
  <c r="AK66" i="19" s="1"/>
  <c r="AL66" i="19" s="1"/>
  <c r="AM66" i="19" s="1"/>
  <c r="AN66" i="19" s="1"/>
  <c r="AO66" i="19" s="1"/>
  <c r="AP66" i="19" s="1"/>
  <c r="AQ66" i="19" s="1"/>
  <c r="AR66" i="19" s="1"/>
  <c r="AS66" i="19" s="1"/>
  <c r="AT66" i="19" s="1"/>
  <c r="AU66" i="19" s="1"/>
  <c r="AV66" i="19" s="1"/>
  <c r="AW66" i="19" s="1"/>
  <c r="AX66" i="19" s="1"/>
  <c r="AY66" i="19" s="1"/>
  <c r="AZ66" i="19" s="1"/>
  <c r="BA66" i="19" s="1"/>
  <c r="BB66" i="19" s="1"/>
  <c r="BC66" i="19" s="1"/>
  <c r="BD66" i="19" s="1"/>
  <c r="BE66" i="19" s="1"/>
  <c r="BF66" i="19" s="1"/>
  <c r="BG66" i="19" s="1"/>
  <c r="BH66" i="19" s="1"/>
  <c r="BI66" i="19" s="1"/>
  <c r="V95" i="19"/>
  <c r="W95" i="19" s="1"/>
  <c r="X95" i="19" s="1"/>
  <c r="Y95" i="19" s="1"/>
  <c r="Z95" i="19" s="1"/>
  <c r="AA95" i="19" s="1"/>
  <c r="AB95" i="19" s="1"/>
  <c r="AC95" i="19" s="1"/>
  <c r="AD95" i="19" s="1"/>
  <c r="AE95" i="19" s="1"/>
  <c r="AF95" i="19" s="1"/>
  <c r="AG95" i="19" s="1"/>
  <c r="AH95" i="19" s="1"/>
  <c r="AI95" i="19" s="1"/>
  <c r="AJ95" i="19" s="1"/>
  <c r="AK95" i="19" s="1"/>
  <c r="AL95" i="19" s="1"/>
  <c r="AM95" i="19" s="1"/>
  <c r="AN95" i="19" s="1"/>
  <c r="AO95" i="19" s="1"/>
  <c r="AP95" i="19" s="1"/>
  <c r="AQ95" i="19" s="1"/>
  <c r="AR95" i="19" s="1"/>
  <c r="AS95" i="19" s="1"/>
  <c r="AT95" i="19" s="1"/>
  <c r="AU95" i="19" s="1"/>
  <c r="AV95" i="19" s="1"/>
  <c r="AW95" i="19" s="1"/>
  <c r="AX95" i="19" s="1"/>
  <c r="AY95" i="19" s="1"/>
  <c r="AZ95" i="19" s="1"/>
  <c r="BA95" i="19" s="1"/>
  <c r="BB95" i="19" s="1"/>
  <c r="BC95" i="19" s="1"/>
  <c r="BD95" i="19" s="1"/>
  <c r="BE95" i="19" s="1"/>
  <c r="BF95" i="19" s="1"/>
  <c r="BG95" i="19" s="1"/>
  <c r="BH95" i="19" s="1"/>
  <c r="BI95" i="19" s="1"/>
  <c r="V98" i="19"/>
  <c r="W98" i="19" s="1"/>
  <c r="X98" i="19" s="1"/>
  <c r="Y98" i="19" s="1"/>
  <c r="V75" i="19"/>
  <c r="W75" i="19" s="1"/>
  <c r="X75" i="19" s="1"/>
  <c r="Y75" i="19" s="1"/>
  <c r="Z75" i="19" s="1"/>
  <c r="AA75" i="19" s="1"/>
  <c r="AB75" i="19" s="1"/>
  <c r="AC75" i="19" s="1"/>
  <c r="AD75" i="19" s="1"/>
  <c r="AE75" i="19" s="1"/>
  <c r="AF75" i="19" s="1"/>
  <c r="AG75" i="19" s="1"/>
  <c r="AH75" i="19" s="1"/>
  <c r="AI75" i="19" s="1"/>
  <c r="AJ75" i="19" s="1"/>
  <c r="AK75" i="19" s="1"/>
  <c r="AL75" i="19" s="1"/>
  <c r="AM75" i="19" s="1"/>
  <c r="AN75" i="19" s="1"/>
  <c r="AO75" i="19" s="1"/>
  <c r="AP75" i="19" s="1"/>
  <c r="AQ75" i="19" s="1"/>
  <c r="AR75" i="19" s="1"/>
  <c r="AS75" i="19" s="1"/>
  <c r="AT75" i="19" s="1"/>
  <c r="AU75" i="19" s="1"/>
  <c r="AV75" i="19" s="1"/>
  <c r="AW75" i="19" s="1"/>
  <c r="AX75" i="19" s="1"/>
  <c r="AY75" i="19" s="1"/>
  <c r="AZ75" i="19" s="1"/>
  <c r="BA75" i="19" s="1"/>
  <c r="BB75" i="19" s="1"/>
  <c r="BC75" i="19" s="1"/>
  <c r="BD75" i="19" s="1"/>
  <c r="BE75" i="19" s="1"/>
  <c r="BF75" i="19" s="1"/>
  <c r="BG75" i="19" s="1"/>
  <c r="BH75" i="19" s="1"/>
  <c r="BI75" i="19" s="1"/>
  <c r="V69" i="19"/>
  <c r="W69" i="19" s="1"/>
  <c r="X69" i="19" s="1"/>
  <c r="Y69" i="19" s="1"/>
  <c r="Z69" i="19" s="1"/>
  <c r="AA69" i="19" s="1"/>
  <c r="AB69" i="19" s="1"/>
  <c r="AC69" i="19" s="1"/>
  <c r="AD69" i="19" s="1"/>
  <c r="AE69" i="19" s="1"/>
  <c r="AF69" i="19" s="1"/>
  <c r="AG69" i="19" s="1"/>
  <c r="AH69" i="19" s="1"/>
  <c r="AI69" i="19" s="1"/>
  <c r="AJ69" i="19" s="1"/>
  <c r="AK69" i="19" s="1"/>
  <c r="AL69" i="19" s="1"/>
  <c r="AM69" i="19" s="1"/>
  <c r="AN69" i="19" s="1"/>
  <c r="AO69" i="19" s="1"/>
  <c r="AP69" i="19" s="1"/>
  <c r="AQ69" i="19" s="1"/>
  <c r="AR69" i="19" s="1"/>
  <c r="AS69" i="19" s="1"/>
  <c r="AT69" i="19" s="1"/>
  <c r="AU69" i="19" s="1"/>
  <c r="AV69" i="19" s="1"/>
  <c r="AW69" i="19" s="1"/>
  <c r="AX69" i="19" s="1"/>
  <c r="AY69" i="19" s="1"/>
  <c r="AZ69" i="19" s="1"/>
  <c r="BA69" i="19" s="1"/>
  <c r="BB69" i="19" s="1"/>
  <c r="BC69" i="19" s="1"/>
  <c r="BD69" i="19" s="1"/>
  <c r="BE69" i="19" s="1"/>
  <c r="BF69" i="19" s="1"/>
  <c r="BG69" i="19" s="1"/>
  <c r="BH69" i="19" s="1"/>
  <c r="BI69" i="19" s="1"/>
  <c r="V85" i="19"/>
  <c r="W85" i="19" s="1"/>
  <c r="X85" i="19" s="1"/>
  <c r="Y85" i="19" s="1"/>
  <c r="Z85" i="19" s="1"/>
  <c r="AA85" i="19" s="1"/>
  <c r="AB85" i="19" s="1"/>
  <c r="AC85" i="19" s="1"/>
  <c r="AD85" i="19" s="1"/>
  <c r="AE85" i="19" s="1"/>
  <c r="AF85" i="19" s="1"/>
  <c r="AG85" i="19" s="1"/>
  <c r="AH85" i="19" s="1"/>
  <c r="AI85" i="19" s="1"/>
  <c r="AJ85" i="19" s="1"/>
  <c r="AK85" i="19" s="1"/>
  <c r="AL85" i="19" s="1"/>
  <c r="AM85" i="19" s="1"/>
  <c r="AN85" i="19" s="1"/>
  <c r="AO85" i="19" s="1"/>
  <c r="AP85" i="19" s="1"/>
  <c r="AQ85" i="19" s="1"/>
  <c r="AR85" i="19" s="1"/>
  <c r="AS85" i="19" s="1"/>
  <c r="AT85" i="19" s="1"/>
  <c r="AU85" i="19" s="1"/>
  <c r="AV85" i="19" s="1"/>
  <c r="AW85" i="19" s="1"/>
  <c r="AX85" i="19" s="1"/>
  <c r="AY85" i="19" s="1"/>
  <c r="AZ85" i="19" s="1"/>
  <c r="BA85" i="19" s="1"/>
  <c r="BB85" i="19" s="1"/>
  <c r="BC85" i="19" s="1"/>
  <c r="BD85" i="19" s="1"/>
  <c r="BE85" i="19" s="1"/>
  <c r="BF85" i="19" s="1"/>
  <c r="BG85" i="19" s="1"/>
  <c r="BH85" i="19" s="1"/>
  <c r="BI85" i="19" s="1"/>
  <c r="V88" i="19"/>
  <c r="W88" i="19" s="1"/>
  <c r="X88" i="19" s="1"/>
  <c r="Y88" i="19" s="1"/>
  <c r="Z88" i="19" s="1"/>
  <c r="AA88" i="19" s="1"/>
  <c r="AB88" i="19" s="1"/>
  <c r="AC88" i="19" s="1"/>
  <c r="AD88" i="19" s="1"/>
  <c r="AE88" i="19" s="1"/>
  <c r="AF88" i="19" s="1"/>
  <c r="AG88" i="19" s="1"/>
  <c r="AH88" i="19" s="1"/>
  <c r="AI88" i="19" s="1"/>
  <c r="AJ88" i="19" s="1"/>
  <c r="AK88" i="19" s="1"/>
  <c r="AL88" i="19" s="1"/>
  <c r="AM88" i="19" s="1"/>
  <c r="AN88" i="19" s="1"/>
  <c r="AO88" i="19" s="1"/>
  <c r="AP88" i="19" s="1"/>
  <c r="AQ88" i="19" s="1"/>
  <c r="AR88" i="19" s="1"/>
  <c r="AS88" i="19" s="1"/>
  <c r="AT88" i="19" s="1"/>
  <c r="AU88" i="19" s="1"/>
  <c r="AV88" i="19" s="1"/>
  <c r="AW88" i="19" s="1"/>
  <c r="AX88" i="19" s="1"/>
  <c r="AY88" i="19" s="1"/>
  <c r="AZ88" i="19" s="1"/>
  <c r="BA88" i="19" s="1"/>
  <c r="BB88" i="19" s="1"/>
  <c r="BC88" i="19" s="1"/>
  <c r="BD88" i="19" s="1"/>
  <c r="BE88" i="19" s="1"/>
  <c r="BF88" i="19" s="1"/>
  <c r="BG88" i="19" s="1"/>
  <c r="BH88" i="19" s="1"/>
  <c r="BI88" i="19" s="1"/>
  <c r="V91" i="19"/>
  <c r="W91" i="19" s="1"/>
  <c r="X91" i="19" s="1"/>
  <c r="Y91" i="19" s="1"/>
  <c r="Z91" i="19" s="1"/>
  <c r="AA91" i="19" s="1"/>
  <c r="AB91" i="19" s="1"/>
  <c r="AC91" i="19" s="1"/>
  <c r="AD91" i="19" s="1"/>
  <c r="AE91" i="19" s="1"/>
  <c r="AF91" i="19" s="1"/>
  <c r="AG91" i="19" s="1"/>
  <c r="AH91" i="19" s="1"/>
  <c r="AI91" i="19" s="1"/>
  <c r="AJ91" i="19" s="1"/>
  <c r="AK91" i="19" s="1"/>
  <c r="AL91" i="19" s="1"/>
  <c r="AM91" i="19" s="1"/>
  <c r="AN91" i="19" s="1"/>
  <c r="AO91" i="19" s="1"/>
  <c r="AP91" i="19" s="1"/>
  <c r="AQ91" i="19" s="1"/>
  <c r="AR91" i="19" s="1"/>
  <c r="AS91" i="19" s="1"/>
  <c r="AT91" i="19" s="1"/>
  <c r="AU91" i="19" s="1"/>
  <c r="AV91" i="19" s="1"/>
  <c r="AW91" i="19" s="1"/>
  <c r="AX91" i="19" s="1"/>
  <c r="AY91" i="19" s="1"/>
  <c r="AZ91" i="19" s="1"/>
  <c r="BA91" i="19" s="1"/>
  <c r="BB91" i="19" s="1"/>
  <c r="BC91" i="19" s="1"/>
  <c r="BD91" i="19" s="1"/>
  <c r="BE91" i="19" s="1"/>
  <c r="BF91" i="19" s="1"/>
  <c r="BG91" i="19" s="1"/>
  <c r="BH91" i="19" s="1"/>
  <c r="BI91" i="19" s="1"/>
  <c r="V79" i="19"/>
  <c r="W79" i="19" s="1"/>
  <c r="X79" i="19" s="1"/>
  <c r="Y79" i="19" s="1"/>
  <c r="Z79" i="19" s="1"/>
  <c r="AA79" i="19" s="1"/>
  <c r="AB79" i="19" s="1"/>
  <c r="AC79" i="19" s="1"/>
  <c r="AD79" i="19" s="1"/>
  <c r="AE79" i="19" s="1"/>
  <c r="AF79" i="19" s="1"/>
  <c r="AG79" i="19" s="1"/>
  <c r="AH79" i="19" s="1"/>
  <c r="AI79" i="19" s="1"/>
  <c r="AJ79" i="19" s="1"/>
  <c r="AK79" i="19" s="1"/>
  <c r="AL79" i="19" s="1"/>
  <c r="AM79" i="19" s="1"/>
  <c r="AN79" i="19" s="1"/>
  <c r="AO79" i="19" s="1"/>
  <c r="AP79" i="19" s="1"/>
  <c r="AQ79" i="19" s="1"/>
  <c r="AR79" i="19" s="1"/>
  <c r="AS79" i="19" s="1"/>
  <c r="AT79" i="19" s="1"/>
  <c r="AU79" i="19" s="1"/>
  <c r="AV79" i="19" s="1"/>
  <c r="AW79" i="19" s="1"/>
  <c r="AX79" i="19" s="1"/>
  <c r="AY79" i="19" s="1"/>
  <c r="AZ79" i="19" s="1"/>
  <c r="BA79" i="19" s="1"/>
  <c r="BB79" i="19" s="1"/>
  <c r="BC79" i="19" s="1"/>
  <c r="BD79" i="19" s="1"/>
  <c r="BE79" i="19" s="1"/>
  <c r="BF79" i="19" s="1"/>
  <c r="BG79" i="19" s="1"/>
  <c r="BH79" i="19" s="1"/>
  <c r="BI79" i="19" s="1"/>
  <c r="V104" i="19"/>
  <c r="W104" i="19" s="1"/>
  <c r="X104" i="19" s="1"/>
  <c r="Y104" i="19" s="1"/>
  <c r="V82" i="19"/>
  <c r="W82" i="19" s="1"/>
  <c r="X82" i="19" s="1"/>
  <c r="Y82" i="19" s="1"/>
  <c r="Z82" i="19" s="1"/>
  <c r="AA82" i="19" s="1"/>
  <c r="AB82" i="19" s="1"/>
  <c r="AC82" i="19" s="1"/>
  <c r="AD82" i="19" s="1"/>
  <c r="AE82" i="19" s="1"/>
  <c r="AF82" i="19" s="1"/>
  <c r="AG82" i="19" s="1"/>
  <c r="AH82" i="19" s="1"/>
  <c r="AI82" i="19" s="1"/>
  <c r="AJ82" i="19" s="1"/>
  <c r="AK82" i="19" s="1"/>
  <c r="AL82" i="19" s="1"/>
  <c r="AM82" i="19" s="1"/>
  <c r="AN82" i="19" s="1"/>
  <c r="AO82" i="19" s="1"/>
  <c r="AP82" i="19" s="1"/>
  <c r="AQ82" i="19" s="1"/>
  <c r="AR82" i="19" s="1"/>
  <c r="AS82" i="19" s="1"/>
  <c r="AT82" i="19" s="1"/>
  <c r="AU82" i="19" s="1"/>
  <c r="AV82" i="19" s="1"/>
  <c r="AW82" i="19" s="1"/>
  <c r="AX82" i="19" s="1"/>
  <c r="AY82" i="19" s="1"/>
  <c r="AZ82" i="19" s="1"/>
  <c r="BA82" i="19" s="1"/>
  <c r="BB82" i="19" s="1"/>
  <c r="BC82" i="19" s="1"/>
  <c r="BD82" i="19" s="1"/>
  <c r="BE82" i="19" s="1"/>
  <c r="BF82" i="19" s="1"/>
  <c r="BG82" i="19" s="1"/>
  <c r="BH82" i="19" s="1"/>
  <c r="BI82" i="19" s="1"/>
  <c r="P35" i="13"/>
  <c r="AY11" i="8"/>
  <c r="AX18" i="8"/>
  <c r="BF37" i="13"/>
  <c r="BA11" i="7"/>
  <c r="AZ13" i="7"/>
  <c r="BF36" i="13"/>
  <c r="BG19" i="11"/>
  <c r="BC19" i="11"/>
  <c r="AZ19" i="11"/>
  <c r="BF19" i="11"/>
  <c r="BB19" i="11"/>
  <c r="BI19" i="11"/>
  <c r="BE19" i="11"/>
  <c r="BA19" i="11"/>
  <c r="BH19" i="11"/>
  <c r="BD19" i="11"/>
  <c r="BG15" i="11"/>
  <c r="BC15" i="11"/>
  <c r="BI15" i="11"/>
  <c r="BA15" i="11"/>
  <c r="BH15" i="11"/>
  <c r="AZ15" i="11"/>
  <c r="BF15" i="11"/>
  <c r="BB15" i="11"/>
  <c r="BE15" i="11"/>
  <c r="BD15" i="11"/>
  <c r="BI18" i="11"/>
  <c r="BE18" i="11"/>
  <c r="BA18" i="11"/>
  <c r="BC18" i="11"/>
  <c r="BH18" i="11"/>
  <c r="BD18" i="11"/>
  <c r="AZ18" i="11"/>
  <c r="BG18" i="11"/>
  <c r="BF18" i="11"/>
  <c r="BB18" i="11"/>
  <c r="BI16" i="11"/>
  <c r="BE16" i="11"/>
  <c r="BA16" i="11"/>
  <c r="BG16" i="11"/>
  <c r="BF16" i="11"/>
  <c r="BH16" i="11"/>
  <c r="BD16" i="11"/>
  <c r="AZ16" i="11"/>
  <c r="BC16" i="11"/>
  <c r="BB16" i="11"/>
  <c r="BG17" i="11"/>
  <c r="BC17" i="11"/>
  <c r="BE17" i="11"/>
  <c r="BH17" i="11"/>
  <c r="BF17" i="11"/>
  <c r="BB17" i="11"/>
  <c r="BI17" i="11"/>
  <c r="BA17" i="11"/>
  <c r="BD17" i="11"/>
  <c r="AZ17" i="11"/>
  <c r="AU18" i="11"/>
  <c r="AY18" i="11"/>
  <c r="AV18" i="11"/>
  <c r="AX18" i="11"/>
  <c r="AW18" i="11"/>
  <c r="AU16" i="11"/>
  <c r="AY16" i="11"/>
  <c r="AX16" i="11"/>
  <c r="AW16" i="11"/>
  <c r="AV16" i="11"/>
  <c r="AU102" i="19"/>
  <c r="AV100" i="19"/>
  <c r="AU105" i="19"/>
  <c r="AV103" i="19"/>
  <c r="AU17" i="11"/>
  <c r="AY17" i="11"/>
  <c r="AX17" i="11"/>
  <c r="AV17" i="11"/>
  <c r="AW17" i="11"/>
  <c r="AU15" i="11"/>
  <c r="AY15" i="11"/>
  <c r="AV15" i="11"/>
  <c r="AX15" i="11"/>
  <c r="AW15" i="11"/>
  <c r="AU99" i="19"/>
  <c r="AV97" i="19"/>
  <c r="AU19" i="11"/>
  <c r="AY19" i="11"/>
  <c r="AX19" i="11"/>
  <c r="AW19" i="11"/>
  <c r="AV19" i="11"/>
  <c r="K50" i="10"/>
  <c r="L50" i="10" s="1"/>
  <c r="M50" i="10" s="1"/>
  <c r="N50" i="10" s="1"/>
  <c r="O50" i="10" s="1"/>
  <c r="P50" i="10" s="1"/>
  <c r="Q50" i="10" s="1"/>
  <c r="K52" i="10"/>
  <c r="L52" i="10" s="1"/>
  <c r="M52" i="10" s="1"/>
  <c r="N52" i="10" s="1"/>
  <c r="O52" i="10" s="1"/>
  <c r="P52" i="10" s="1"/>
  <c r="Q52" i="10" s="1"/>
  <c r="K54" i="10"/>
  <c r="L54" i="10" s="1"/>
  <c r="M54" i="10" s="1"/>
  <c r="N54" i="10" s="1"/>
  <c r="O54" i="10" s="1"/>
  <c r="P54" i="10" s="1"/>
  <c r="Q54" i="10" s="1"/>
  <c r="K46" i="10"/>
  <c r="L46" i="10" s="1"/>
  <c r="M46" i="10" s="1"/>
  <c r="N46" i="10" s="1"/>
  <c r="O46" i="10" s="1"/>
  <c r="P46" i="10" s="1"/>
  <c r="Q46" i="10" s="1"/>
  <c r="K56" i="10"/>
  <c r="L56" i="10" s="1"/>
  <c r="M56" i="10" s="1"/>
  <c r="N56" i="10" s="1"/>
  <c r="O56" i="10" s="1"/>
  <c r="P56" i="10" s="1"/>
  <c r="Q56" i="10" s="1"/>
  <c r="K41" i="10"/>
  <c r="L41" i="10" s="1"/>
  <c r="M41" i="10" s="1"/>
  <c r="N41" i="10" s="1"/>
  <c r="O41" i="10" s="1"/>
  <c r="P41" i="10" s="1"/>
  <c r="Q41" i="10" s="1"/>
  <c r="K48" i="10"/>
  <c r="L48" i="10" s="1"/>
  <c r="M48" i="10" s="1"/>
  <c r="N48" i="10" s="1"/>
  <c r="O48" i="10" s="1"/>
  <c r="P48" i="10" s="1"/>
  <c r="Q48" i="10" s="1"/>
  <c r="P39" i="10"/>
  <c r="Q39" i="10" s="1"/>
  <c r="P43" i="10"/>
  <c r="Q43" i="10" s="1"/>
  <c r="P45" i="10"/>
  <c r="Q45" i="10" s="1"/>
  <c r="H12" i="8"/>
  <c r="K40" i="10"/>
  <c r="L40" i="10" s="1"/>
  <c r="M40" i="10" s="1"/>
  <c r="N40" i="10" s="1"/>
  <c r="O40" i="10" s="1"/>
  <c r="K44" i="10"/>
  <c r="L44" i="10" s="1"/>
  <c r="M44" i="10" s="1"/>
  <c r="N44" i="10" s="1"/>
  <c r="O44" i="10" s="1"/>
  <c r="K42" i="10"/>
  <c r="L42" i="10" s="1"/>
  <c r="M42" i="10" s="1"/>
  <c r="N42" i="10" s="1"/>
  <c r="O42" i="10" s="1"/>
  <c r="K47" i="10"/>
  <c r="L47" i="10" s="1"/>
  <c r="M47" i="10" s="1"/>
  <c r="N47" i="10" s="1"/>
  <c r="O47" i="10" s="1"/>
  <c r="K49" i="10"/>
  <c r="L49" i="10" s="1"/>
  <c r="M49" i="10" s="1"/>
  <c r="N49" i="10" s="1"/>
  <c r="O49" i="10" s="1"/>
  <c r="K51" i="10"/>
  <c r="L51" i="10" s="1"/>
  <c r="M51" i="10" s="1"/>
  <c r="N51" i="10" s="1"/>
  <c r="O51" i="10" s="1"/>
  <c r="K53" i="10"/>
  <c r="L53" i="10" s="1"/>
  <c r="M53" i="10" s="1"/>
  <c r="N53" i="10" s="1"/>
  <c r="O53" i="10" s="1"/>
  <c r="K55" i="10"/>
  <c r="L55" i="10" s="1"/>
  <c r="M55" i="10" s="1"/>
  <c r="N55" i="10" s="1"/>
  <c r="O55" i="10" s="1"/>
  <c r="R90" i="19"/>
  <c r="Q92" i="19"/>
  <c r="R71" i="19"/>
  <c r="Q73" i="19"/>
  <c r="Q89" i="19"/>
  <c r="R87" i="19"/>
  <c r="Q105" i="19"/>
  <c r="R103" i="19"/>
  <c r="R97" i="19"/>
  <c r="Q99" i="19"/>
  <c r="Q64" i="19"/>
  <c r="R62" i="19"/>
  <c r="Q76" i="19"/>
  <c r="R74" i="19"/>
  <c r="Q96" i="19"/>
  <c r="R94" i="19"/>
  <c r="AF99" i="19"/>
  <c r="AG97" i="19"/>
  <c r="Q70" i="19"/>
  <c r="R68" i="19"/>
  <c r="Q83" i="19"/>
  <c r="R81" i="19"/>
  <c r="Q108" i="19"/>
  <c r="R106" i="19"/>
  <c r="R65" i="19"/>
  <c r="Q67" i="19"/>
  <c r="R78" i="19"/>
  <c r="Q80" i="19"/>
  <c r="Q86" i="19"/>
  <c r="R84" i="19"/>
  <c r="AF105" i="19"/>
  <c r="AG103" i="19"/>
  <c r="AF102" i="19"/>
  <c r="AG100" i="19"/>
  <c r="Q102" i="19"/>
  <c r="R100" i="19"/>
  <c r="L1" i="18"/>
  <c r="L139" i="19" s="1"/>
  <c r="G14" i="8"/>
  <c r="M31" i="9"/>
  <c r="M29" i="9"/>
  <c r="M28" i="9"/>
  <c r="O20" i="8"/>
  <c r="P13" i="8"/>
  <c r="AT16" i="11"/>
  <c r="AR16" i="11"/>
  <c r="AP16" i="11"/>
  <c r="AN16" i="11"/>
  <c r="AL16" i="11"/>
  <c r="AJ16" i="11"/>
  <c r="AH16" i="11"/>
  <c r="AF16" i="11"/>
  <c r="AD16" i="11"/>
  <c r="AB16" i="11"/>
  <c r="Z16" i="11"/>
  <c r="X16" i="11"/>
  <c r="V16" i="11"/>
  <c r="T16" i="11"/>
  <c r="R16" i="11"/>
  <c r="P16" i="11"/>
  <c r="N16" i="11"/>
  <c r="L16" i="11"/>
  <c r="AS16" i="11"/>
  <c r="AQ16" i="11"/>
  <c r="AO16" i="11"/>
  <c r="AM16" i="11"/>
  <c r="AK16" i="11"/>
  <c r="AI16" i="11"/>
  <c r="AG16" i="11"/>
  <c r="AE16" i="11"/>
  <c r="AC16" i="11"/>
  <c r="AA16" i="11"/>
  <c r="Y16" i="11"/>
  <c r="W16" i="11"/>
  <c r="U16" i="11"/>
  <c r="S16" i="11"/>
  <c r="Q16" i="11"/>
  <c r="O16" i="11"/>
  <c r="M16" i="11"/>
  <c r="AS19" i="11"/>
  <c r="AQ19" i="11"/>
  <c r="AO19" i="11"/>
  <c r="AM19" i="11"/>
  <c r="AK19" i="11"/>
  <c r="AI19" i="11"/>
  <c r="AG19" i="11"/>
  <c r="AE19" i="11"/>
  <c r="AC19" i="11"/>
  <c r="AA19" i="11"/>
  <c r="Y19" i="11"/>
  <c r="W19" i="11"/>
  <c r="U19" i="11"/>
  <c r="S19" i="11"/>
  <c r="Q19" i="11"/>
  <c r="O19" i="11"/>
  <c r="M19" i="11"/>
  <c r="AT19" i="11"/>
  <c r="AR19" i="11"/>
  <c r="AP19" i="11"/>
  <c r="AN19" i="11"/>
  <c r="AL19" i="11"/>
  <c r="AJ19" i="11"/>
  <c r="AH19" i="11"/>
  <c r="AF19" i="11"/>
  <c r="AD19" i="11"/>
  <c r="AB19" i="11"/>
  <c r="Z19" i="11"/>
  <c r="X19" i="11"/>
  <c r="V19" i="11"/>
  <c r="T19" i="11"/>
  <c r="R19" i="11"/>
  <c r="P19" i="11"/>
  <c r="N19" i="11"/>
  <c r="L19" i="11"/>
  <c r="AS15" i="11"/>
  <c r="AQ15" i="11"/>
  <c r="AO15" i="11"/>
  <c r="AM15" i="11"/>
  <c r="AK15" i="11"/>
  <c r="AI15" i="11"/>
  <c r="AG15" i="11"/>
  <c r="AE15" i="11"/>
  <c r="AC15" i="11"/>
  <c r="AA15" i="11"/>
  <c r="Y15" i="11"/>
  <c r="W15" i="11"/>
  <c r="U15" i="11"/>
  <c r="S15" i="11"/>
  <c r="Q15" i="11"/>
  <c r="O15" i="11"/>
  <c r="M15" i="11"/>
  <c r="AT15" i="11"/>
  <c r="AR15" i="11"/>
  <c r="AP15" i="11"/>
  <c r="AN15" i="11"/>
  <c r="AL15" i="11"/>
  <c r="AJ15" i="11"/>
  <c r="AH15" i="11"/>
  <c r="AF15" i="11"/>
  <c r="AD15" i="11"/>
  <c r="AB15" i="11"/>
  <c r="Z15" i="11"/>
  <c r="X15" i="11"/>
  <c r="V15" i="11"/>
  <c r="T15" i="11"/>
  <c r="R15" i="11"/>
  <c r="P15" i="11"/>
  <c r="N15" i="11"/>
  <c r="L15" i="11"/>
  <c r="AS17" i="11"/>
  <c r="AQ17" i="11"/>
  <c r="AO17" i="11"/>
  <c r="AM17" i="11"/>
  <c r="AK17" i="11"/>
  <c r="AI17" i="11"/>
  <c r="AG17" i="11"/>
  <c r="AE17" i="11"/>
  <c r="AC17" i="11"/>
  <c r="AA17" i="11"/>
  <c r="Y17" i="11"/>
  <c r="W17" i="11"/>
  <c r="U17" i="11"/>
  <c r="S17" i="11"/>
  <c r="Q17" i="11"/>
  <c r="O17" i="11"/>
  <c r="M17" i="11"/>
  <c r="AT17" i="11"/>
  <c r="AR17" i="11"/>
  <c r="AP17" i="11"/>
  <c r="AN17" i="11"/>
  <c r="AL17" i="11"/>
  <c r="AJ17" i="11"/>
  <c r="AH17" i="11"/>
  <c r="AF17" i="11"/>
  <c r="AD17" i="11"/>
  <c r="AB17" i="11"/>
  <c r="Z17" i="11"/>
  <c r="X17" i="11"/>
  <c r="V17" i="11"/>
  <c r="T17" i="11"/>
  <c r="R17" i="11"/>
  <c r="P17" i="11"/>
  <c r="N17" i="11"/>
  <c r="L17" i="11"/>
  <c r="AT18" i="11"/>
  <c r="AR18" i="11"/>
  <c r="AP18" i="11"/>
  <c r="AN18" i="11"/>
  <c r="AL18" i="11"/>
  <c r="AJ18" i="11"/>
  <c r="AH18" i="11"/>
  <c r="AF18" i="11"/>
  <c r="AD18" i="11"/>
  <c r="AB18" i="11"/>
  <c r="Z18" i="11"/>
  <c r="X18" i="11"/>
  <c r="V18" i="11"/>
  <c r="T18" i="11"/>
  <c r="R18" i="11"/>
  <c r="P18" i="11"/>
  <c r="N18" i="11"/>
  <c r="L18" i="11"/>
  <c r="AS18" i="11"/>
  <c r="AQ18" i="11"/>
  <c r="AO18" i="11"/>
  <c r="AM18" i="11"/>
  <c r="AK18" i="11"/>
  <c r="AI18" i="11"/>
  <c r="AG18" i="11"/>
  <c r="AE18" i="11"/>
  <c r="AC18" i="11"/>
  <c r="AA18" i="11"/>
  <c r="Y18" i="11"/>
  <c r="W18" i="11"/>
  <c r="U18" i="11"/>
  <c r="S18" i="11"/>
  <c r="Q18" i="11"/>
  <c r="O18" i="11"/>
  <c r="M18" i="11"/>
  <c r="B43" i="9"/>
  <c r="B44" i="9" s="1"/>
  <c r="B45" i="9" s="1"/>
  <c r="B56" i="9" s="1"/>
  <c r="M30" i="9"/>
  <c r="M55" i="9" s="1"/>
  <c r="AZ11" i="8" l="1"/>
  <c r="AY18" i="8"/>
  <c r="L14" i="11"/>
  <c r="M14" i="11" s="1"/>
  <c r="N14" i="11" s="1"/>
  <c r="O14" i="11" s="1"/>
  <c r="P14" i="11" s="1"/>
  <c r="Q14" i="11" s="1"/>
  <c r="R14" i="11" s="1"/>
  <c r="S14" i="11" s="1"/>
  <c r="T14" i="11" s="1"/>
  <c r="U14" i="11" s="1"/>
  <c r="V14" i="11" s="1"/>
  <c r="W14" i="11" s="1"/>
  <c r="X14" i="11" s="1"/>
  <c r="Y14" i="11" s="1"/>
  <c r="Z14" i="11" s="1"/>
  <c r="AA14" i="11" s="1"/>
  <c r="AB14" i="11" s="1"/>
  <c r="AC14" i="11" s="1"/>
  <c r="AD14" i="11" s="1"/>
  <c r="AE14" i="11" s="1"/>
  <c r="AF14" i="11" s="1"/>
  <c r="AG14" i="11" s="1"/>
  <c r="AH14" i="11" s="1"/>
  <c r="AI14" i="11" s="1"/>
  <c r="AJ14" i="11" s="1"/>
  <c r="AK14" i="11" s="1"/>
  <c r="AL14" i="11" s="1"/>
  <c r="AM14" i="11" s="1"/>
  <c r="AN14" i="11" s="1"/>
  <c r="AO14" i="11" s="1"/>
  <c r="AP14" i="11" s="1"/>
  <c r="AQ14" i="11" s="1"/>
  <c r="AR14" i="11" s="1"/>
  <c r="AS14" i="11" s="1"/>
  <c r="AT14" i="11" s="1"/>
  <c r="AU14" i="11" s="1"/>
  <c r="AV14" i="11" s="1"/>
  <c r="AW14" i="11" s="1"/>
  <c r="AX14" i="11" s="1"/>
  <c r="AY14" i="11" s="1"/>
  <c r="AZ14" i="11" s="1"/>
  <c r="BA14" i="11" s="1"/>
  <c r="BB14" i="11" s="1"/>
  <c r="BC14" i="11" s="1"/>
  <c r="BD14" i="11" s="1"/>
  <c r="BE14" i="11" s="1"/>
  <c r="BF14" i="11" s="1"/>
  <c r="BG14" i="11" s="1"/>
  <c r="BH14" i="11" s="1"/>
  <c r="BI14" i="11" s="1"/>
  <c r="L38" i="10"/>
  <c r="M38" i="10" s="1"/>
  <c r="N38" i="10" s="1"/>
  <c r="O38" i="10" s="1"/>
  <c r="P38" i="10" s="1"/>
  <c r="Q38" i="10" s="1"/>
  <c r="R38" i="10" s="1"/>
  <c r="S38" i="10" s="1"/>
  <c r="T38" i="10" s="1"/>
  <c r="U38" i="10" s="1"/>
  <c r="V38" i="10" s="1"/>
  <c r="W38" i="10" s="1"/>
  <c r="X38" i="10" s="1"/>
  <c r="Y38" i="10" s="1"/>
  <c r="Z38" i="10" s="1"/>
  <c r="AA38" i="10" s="1"/>
  <c r="AB38" i="10" s="1"/>
  <c r="AC38" i="10" s="1"/>
  <c r="AD38" i="10" s="1"/>
  <c r="AE38" i="10" s="1"/>
  <c r="AF38" i="10" s="1"/>
  <c r="AG38" i="10" s="1"/>
  <c r="AH38" i="10" s="1"/>
  <c r="AI38" i="10" s="1"/>
  <c r="AJ38" i="10" s="1"/>
  <c r="AK38" i="10" s="1"/>
  <c r="AL38" i="10" s="1"/>
  <c r="AM38" i="10" s="1"/>
  <c r="AN38" i="10" s="1"/>
  <c r="AO38" i="10" s="1"/>
  <c r="AP38" i="10" s="1"/>
  <c r="AQ38" i="10" s="1"/>
  <c r="AR38" i="10" s="1"/>
  <c r="AS38" i="10" s="1"/>
  <c r="AT38" i="10" s="1"/>
  <c r="AU38" i="10" s="1"/>
  <c r="AV38" i="10" s="1"/>
  <c r="AW38" i="10" s="1"/>
  <c r="AX38" i="10" s="1"/>
  <c r="AY38" i="10" s="1"/>
  <c r="AZ38" i="10" s="1"/>
  <c r="BA38" i="10" s="1"/>
  <c r="BB38" i="10" s="1"/>
  <c r="BC38" i="10" s="1"/>
  <c r="BD38" i="10" s="1"/>
  <c r="BE38" i="10" s="1"/>
  <c r="BF38" i="10" s="1"/>
  <c r="BG38" i="10" s="1"/>
  <c r="BH38" i="10" s="1"/>
  <c r="BI38" i="10" s="1"/>
  <c r="Q35" i="13"/>
  <c r="BG37" i="13"/>
  <c r="BG36" i="13"/>
  <c r="BA13" i="7"/>
  <c r="BB11" i="7"/>
  <c r="AV102" i="19"/>
  <c r="AW100" i="19"/>
  <c r="AV99" i="19"/>
  <c r="AW97" i="19"/>
  <c r="AW103" i="19"/>
  <c r="AV105" i="19"/>
  <c r="R52" i="10"/>
  <c r="S52" i="10" s="1"/>
  <c r="R43" i="10"/>
  <c r="S43" i="10" s="1"/>
  <c r="R39" i="10"/>
  <c r="S39" i="10" s="1"/>
  <c r="R56" i="10"/>
  <c r="S56" i="10" s="1"/>
  <c r="R50" i="10"/>
  <c r="S50" i="10" s="1"/>
  <c r="R54" i="10"/>
  <c r="S54" i="10" s="1"/>
  <c r="R46" i="10"/>
  <c r="S46" i="10" s="1"/>
  <c r="R45" i="10"/>
  <c r="S45" i="10" s="1"/>
  <c r="R48" i="10"/>
  <c r="S48" i="10" s="1"/>
  <c r="R41" i="10"/>
  <c r="S41" i="10" s="1"/>
  <c r="P55" i="10"/>
  <c r="Q55" i="10" s="1"/>
  <c r="P51" i="10"/>
  <c r="Q51" i="10" s="1"/>
  <c r="R51" i="10" s="1"/>
  <c r="S51" i="10" s="1"/>
  <c r="P47" i="10"/>
  <c r="Q47" i="10" s="1"/>
  <c r="P44" i="10"/>
  <c r="Q44" i="10" s="1"/>
  <c r="P53" i="10"/>
  <c r="Q53" i="10" s="1"/>
  <c r="P49" i="10"/>
  <c r="Q49" i="10" s="1"/>
  <c r="P42" i="10"/>
  <c r="Q42" i="10" s="1"/>
  <c r="P40" i="10"/>
  <c r="Q40" i="10" s="1"/>
  <c r="R55" i="10"/>
  <c r="S55" i="10" s="1"/>
  <c r="I12" i="8"/>
  <c r="H14" i="8"/>
  <c r="R102" i="19"/>
  <c r="S100" i="19"/>
  <c r="AG102" i="19"/>
  <c r="AH100" i="19"/>
  <c r="AG105" i="19"/>
  <c r="AH103" i="19"/>
  <c r="R86" i="19"/>
  <c r="S84" i="19"/>
  <c r="S106" i="19"/>
  <c r="R108" i="19"/>
  <c r="S81" i="19"/>
  <c r="R83" i="19"/>
  <c r="S68" i="19"/>
  <c r="R70" i="19"/>
  <c r="AH97" i="19"/>
  <c r="AG99" i="19"/>
  <c r="S94" i="19"/>
  <c r="R96" i="19"/>
  <c r="S74" i="19"/>
  <c r="R76" i="19"/>
  <c r="S62" i="19"/>
  <c r="R64" i="19"/>
  <c r="R105" i="19"/>
  <c r="S103" i="19"/>
  <c r="R89" i="19"/>
  <c r="S87" i="19"/>
  <c r="R80" i="19"/>
  <c r="S78" i="19"/>
  <c r="R67" i="19"/>
  <c r="S65" i="19"/>
  <c r="R99" i="19"/>
  <c r="S97" i="19"/>
  <c r="R73" i="19"/>
  <c r="S71" i="19"/>
  <c r="R92" i="19"/>
  <c r="S90" i="19"/>
  <c r="M1" i="18"/>
  <c r="M139" i="19" s="1"/>
  <c r="E57" i="9"/>
  <c r="I57" i="9"/>
  <c r="M57" i="9"/>
  <c r="F53" i="9"/>
  <c r="J53" i="9"/>
  <c r="F54" i="9"/>
  <c r="J54" i="9"/>
  <c r="F56" i="9"/>
  <c r="J56" i="9"/>
  <c r="L53" i="9"/>
  <c r="L54" i="9"/>
  <c r="L56" i="9"/>
  <c r="D57" i="9"/>
  <c r="H57" i="9"/>
  <c r="L57" i="9"/>
  <c r="C53" i="9"/>
  <c r="G53" i="9"/>
  <c r="K53" i="9"/>
  <c r="E54" i="9"/>
  <c r="I54" i="9"/>
  <c r="C56" i="9"/>
  <c r="G56" i="9"/>
  <c r="K56" i="9"/>
  <c r="B53" i="9"/>
  <c r="C57" i="9"/>
  <c r="G57" i="9"/>
  <c r="K57" i="9"/>
  <c r="D53" i="9"/>
  <c r="H53" i="9"/>
  <c r="D54" i="9"/>
  <c r="H54" i="9"/>
  <c r="D56" i="9"/>
  <c r="H56" i="9"/>
  <c r="B54" i="9"/>
  <c r="M53" i="9"/>
  <c r="M54" i="9"/>
  <c r="M56" i="9"/>
  <c r="F57" i="9"/>
  <c r="J57" i="9"/>
  <c r="B57" i="9"/>
  <c r="E53" i="9"/>
  <c r="I53" i="9"/>
  <c r="C54" i="9"/>
  <c r="G54" i="9"/>
  <c r="K54" i="9"/>
  <c r="E56" i="9"/>
  <c r="I56" i="9"/>
  <c r="Q13" i="8"/>
  <c r="P20" i="8"/>
  <c r="R35" i="13" l="1"/>
  <c r="BA11" i="8"/>
  <c r="AZ18" i="8"/>
  <c r="BH36" i="13"/>
  <c r="BB13" i="7"/>
  <c r="BC11" i="7"/>
  <c r="BH37" i="13"/>
  <c r="T51" i="10"/>
  <c r="T56" i="10"/>
  <c r="T55" i="10"/>
  <c r="T46" i="10"/>
  <c r="T39" i="10"/>
  <c r="T41" i="10"/>
  <c r="T54" i="10"/>
  <c r="T43" i="10"/>
  <c r="T45" i="10"/>
  <c r="T48" i="10"/>
  <c r="T50" i="10"/>
  <c r="T52" i="10"/>
  <c r="AW99" i="19"/>
  <c r="AX97" i="19"/>
  <c r="AW102" i="19"/>
  <c r="AX100" i="19"/>
  <c r="AW105" i="19"/>
  <c r="AX103" i="19"/>
  <c r="R42" i="10"/>
  <c r="S42" i="10" s="1"/>
  <c r="R49" i="10"/>
  <c r="S49" i="10" s="1"/>
  <c r="R53" i="10"/>
  <c r="S53" i="10" s="1"/>
  <c r="R40" i="10"/>
  <c r="S40" i="10" s="1"/>
  <c r="R44" i="10"/>
  <c r="S44" i="10" s="1"/>
  <c r="R47" i="10"/>
  <c r="S47" i="10" s="1"/>
  <c r="J12" i="8"/>
  <c r="I14" i="8"/>
  <c r="T90" i="19"/>
  <c r="S92" i="19"/>
  <c r="T71" i="19"/>
  <c r="S73" i="19"/>
  <c r="T97" i="19"/>
  <c r="S99" i="19"/>
  <c r="T65" i="19"/>
  <c r="S67" i="19"/>
  <c r="T78" i="19"/>
  <c r="S80" i="19"/>
  <c r="S89" i="19"/>
  <c r="T87" i="19"/>
  <c r="S105" i="19"/>
  <c r="T103" i="19"/>
  <c r="S86" i="19"/>
  <c r="T84" i="19"/>
  <c r="AH105" i="19"/>
  <c r="AI103" i="19"/>
  <c r="AH102" i="19"/>
  <c r="AI100" i="19"/>
  <c r="S102" i="19"/>
  <c r="T100" i="19"/>
  <c r="S64" i="19"/>
  <c r="T62" i="19"/>
  <c r="S76" i="19"/>
  <c r="T74" i="19"/>
  <c r="S96" i="19"/>
  <c r="T94" i="19"/>
  <c r="AH99" i="19"/>
  <c r="AI97" i="19"/>
  <c r="S70" i="19"/>
  <c r="T68" i="19"/>
  <c r="S83" i="19"/>
  <c r="T81" i="19"/>
  <c r="S108" i="19"/>
  <c r="T106" i="19"/>
  <c r="N1" i="18"/>
  <c r="Q20" i="8"/>
  <c r="R13" i="8"/>
  <c r="O13" i="7"/>
  <c r="N139" i="19" l="1"/>
  <c r="N9" i="7"/>
  <c r="U45" i="10"/>
  <c r="U52" i="10"/>
  <c r="U43" i="10"/>
  <c r="U46" i="10"/>
  <c r="U39" i="10"/>
  <c r="U55" i="10"/>
  <c r="U51" i="10"/>
  <c r="U50" i="10"/>
  <c r="U54" i="10"/>
  <c r="U48" i="10"/>
  <c r="U41" i="10"/>
  <c r="U56" i="10"/>
  <c r="BB11" i="8"/>
  <c r="BA18" i="8"/>
  <c r="S35" i="13"/>
  <c r="BI37" i="13"/>
  <c r="BI36" i="13"/>
  <c r="BD11" i="7"/>
  <c r="BC13" i="7"/>
  <c r="T44" i="10"/>
  <c r="T42" i="10"/>
  <c r="T53" i="10"/>
  <c r="T40" i="10"/>
  <c r="T47" i="10"/>
  <c r="T49" i="10"/>
  <c r="AX102" i="19"/>
  <c r="AY100" i="19"/>
  <c r="AX105" i="19"/>
  <c r="AY103" i="19"/>
  <c r="AX99" i="19"/>
  <c r="AY97" i="19"/>
  <c r="K12" i="8"/>
  <c r="J14" i="8"/>
  <c r="U106" i="19"/>
  <c r="T108" i="19"/>
  <c r="U81" i="19"/>
  <c r="T83" i="19"/>
  <c r="U68" i="19"/>
  <c r="T70" i="19"/>
  <c r="AJ97" i="19"/>
  <c r="AI99" i="19"/>
  <c r="U94" i="19"/>
  <c r="T96" i="19"/>
  <c r="U74" i="19"/>
  <c r="T76" i="19"/>
  <c r="U62" i="19"/>
  <c r="T64" i="19"/>
  <c r="T102" i="19"/>
  <c r="U100" i="19"/>
  <c r="AI102" i="19"/>
  <c r="AJ100" i="19"/>
  <c r="AI105" i="19"/>
  <c r="AJ103" i="19"/>
  <c r="T86" i="19"/>
  <c r="U84" i="19"/>
  <c r="T105" i="19"/>
  <c r="U103" i="19"/>
  <c r="T89" i="19"/>
  <c r="U87" i="19"/>
  <c r="T80" i="19"/>
  <c r="U78" i="19"/>
  <c r="T67" i="19"/>
  <c r="U65" i="19"/>
  <c r="T99" i="19"/>
  <c r="U97" i="19"/>
  <c r="T73" i="19"/>
  <c r="U71" i="19"/>
  <c r="T92" i="19"/>
  <c r="U90" i="19"/>
  <c r="O1" i="18"/>
  <c r="S13" i="8"/>
  <c r="R20" i="8"/>
  <c r="P13" i="7"/>
  <c r="O139" i="19" l="1"/>
  <c r="O22" i="17"/>
  <c r="P22" i="17" s="1"/>
  <c r="Q22" i="17" s="1"/>
  <c r="R22" i="17" s="1"/>
  <c r="S22" i="17" s="1"/>
  <c r="T22" i="17" s="1"/>
  <c r="U22" i="17" s="1"/>
  <c r="V22" i="17" s="1"/>
  <c r="W22" i="17" s="1"/>
  <c r="X22" i="17" s="1"/>
  <c r="Y22" i="17" s="1"/>
  <c r="Z22" i="17" s="1"/>
  <c r="AA22" i="17" s="1"/>
  <c r="AB22" i="17" s="1"/>
  <c r="AC22" i="17" s="1"/>
  <c r="AD22" i="17" s="1"/>
  <c r="AE22" i="17" s="1"/>
  <c r="AF22" i="17" s="1"/>
  <c r="AG22" i="17" s="1"/>
  <c r="AH22" i="17" s="1"/>
  <c r="AI22" i="17" s="1"/>
  <c r="AJ22" i="17" s="1"/>
  <c r="AK22" i="17" s="1"/>
  <c r="AL22" i="17" s="1"/>
  <c r="AM22" i="17" s="1"/>
  <c r="AN22" i="17" s="1"/>
  <c r="AO22" i="17" s="1"/>
  <c r="AP22" i="17" s="1"/>
  <c r="AQ22" i="17" s="1"/>
  <c r="AR22" i="17" s="1"/>
  <c r="AS22" i="17" s="1"/>
  <c r="AT22" i="17" s="1"/>
  <c r="AU22" i="17" s="1"/>
  <c r="AV22" i="17" s="1"/>
  <c r="AW22" i="17" s="1"/>
  <c r="AX22" i="17" s="1"/>
  <c r="AY22" i="17" s="1"/>
  <c r="AZ22" i="17" s="1"/>
  <c r="BA22" i="17" s="1"/>
  <c r="BB22" i="17" s="1"/>
  <c r="BC22" i="17" s="1"/>
  <c r="BD22" i="17" s="1"/>
  <c r="BE22" i="17" s="1"/>
  <c r="BF22" i="17" s="1"/>
  <c r="BG22" i="17" s="1"/>
  <c r="BH22" i="17" s="1"/>
  <c r="BI22" i="17" s="1"/>
  <c r="O23" i="16"/>
  <c r="P23" i="16" s="1"/>
  <c r="Q23" i="16" s="1"/>
  <c r="R23" i="16" s="1"/>
  <c r="S23" i="16" s="1"/>
  <c r="T23" i="16" s="1"/>
  <c r="U23" i="16" s="1"/>
  <c r="V23" i="16" s="1"/>
  <c r="W23" i="16" s="1"/>
  <c r="X23" i="16" s="1"/>
  <c r="Y23" i="16" s="1"/>
  <c r="Z23" i="16" s="1"/>
  <c r="AA23" i="16" s="1"/>
  <c r="AB23" i="16" s="1"/>
  <c r="AC23" i="16" s="1"/>
  <c r="AD23" i="16" s="1"/>
  <c r="AE23" i="16" s="1"/>
  <c r="AF23" i="16" s="1"/>
  <c r="AG23" i="16" s="1"/>
  <c r="AH23" i="16" s="1"/>
  <c r="AI23" i="16" s="1"/>
  <c r="AJ23" i="16" s="1"/>
  <c r="AK23" i="16" s="1"/>
  <c r="AL23" i="16" s="1"/>
  <c r="AM23" i="16" s="1"/>
  <c r="AN23" i="16" s="1"/>
  <c r="AO23" i="16" s="1"/>
  <c r="AP23" i="16" s="1"/>
  <c r="AQ23" i="16" s="1"/>
  <c r="AR23" i="16" s="1"/>
  <c r="AS23" i="16" s="1"/>
  <c r="AT23" i="16" s="1"/>
  <c r="AU23" i="16" s="1"/>
  <c r="AV23" i="16" s="1"/>
  <c r="AW23" i="16" s="1"/>
  <c r="AX23" i="16" s="1"/>
  <c r="AY23" i="16" s="1"/>
  <c r="AZ23" i="16" s="1"/>
  <c r="BA23" i="16" s="1"/>
  <c r="BB23" i="16" s="1"/>
  <c r="BC23" i="16" s="1"/>
  <c r="BD23" i="16" s="1"/>
  <c r="BE23" i="16" s="1"/>
  <c r="BF23" i="16" s="1"/>
  <c r="BG23" i="16" s="1"/>
  <c r="BH23" i="16" s="1"/>
  <c r="BI23" i="16" s="1"/>
  <c r="O40" i="15"/>
  <c r="P40" i="15" s="1"/>
  <c r="Q40" i="15" s="1"/>
  <c r="R40" i="15" s="1"/>
  <c r="S40" i="15" s="1"/>
  <c r="T40" i="15" s="1"/>
  <c r="U40" i="15" s="1"/>
  <c r="V40" i="15" s="1"/>
  <c r="W40" i="15" s="1"/>
  <c r="X40" i="15" s="1"/>
  <c r="Y40" i="15" s="1"/>
  <c r="Z40" i="15" s="1"/>
  <c r="AA40" i="15" s="1"/>
  <c r="AB40" i="15" s="1"/>
  <c r="AC40" i="15" s="1"/>
  <c r="AD40" i="15" s="1"/>
  <c r="AE40" i="15" s="1"/>
  <c r="AF40" i="15" s="1"/>
  <c r="AG40" i="15" s="1"/>
  <c r="AH40" i="15" s="1"/>
  <c r="AI40" i="15" s="1"/>
  <c r="AJ40" i="15" s="1"/>
  <c r="AK40" i="15" s="1"/>
  <c r="AL40" i="15" s="1"/>
  <c r="AM40" i="15" s="1"/>
  <c r="AN40" i="15" s="1"/>
  <c r="AO40" i="15" s="1"/>
  <c r="AP40" i="15" s="1"/>
  <c r="AQ40" i="15" s="1"/>
  <c r="AR40" i="15" s="1"/>
  <c r="AS40" i="15" s="1"/>
  <c r="AT40" i="15" s="1"/>
  <c r="AU40" i="15" s="1"/>
  <c r="AV40" i="15" s="1"/>
  <c r="AW40" i="15" s="1"/>
  <c r="AX40" i="15" s="1"/>
  <c r="AY40" i="15" s="1"/>
  <c r="AZ40" i="15" s="1"/>
  <c r="BA40" i="15" s="1"/>
  <c r="BB40" i="15" s="1"/>
  <c r="BC40" i="15" s="1"/>
  <c r="BD40" i="15" s="1"/>
  <c r="BE40" i="15" s="1"/>
  <c r="BF40" i="15" s="1"/>
  <c r="BG40" i="15" s="1"/>
  <c r="BH40" i="15" s="1"/>
  <c r="BI40" i="15" s="1"/>
  <c r="V46" i="10"/>
  <c r="V41" i="10"/>
  <c r="V48" i="10"/>
  <c r="V52" i="10"/>
  <c r="V56" i="10"/>
  <c r="V50" i="10"/>
  <c r="V51" i="10"/>
  <c r="V43" i="10"/>
  <c r="V55" i="10"/>
  <c r="V54" i="10"/>
  <c r="V39" i="10"/>
  <c r="V45" i="10"/>
  <c r="U53" i="10"/>
  <c r="U49" i="10"/>
  <c r="U42" i="10"/>
  <c r="U47" i="10"/>
  <c r="U44" i="10"/>
  <c r="U40" i="10"/>
  <c r="O9" i="7"/>
  <c r="P9" i="7" s="1"/>
  <c r="Q9" i="7" s="1"/>
  <c r="R9" i="7" s="1"/>
  <c r="S9" i="7" s="1"/>
  <c r="T9" i="7" s="1"/>
  <c r="U9" i="7" s="1"/>
  <c r="V9" i="7" s="1"/>
  <c r="W9" i="7" s="1"/>
  <c r="X9" i="7" s="1"/>
  <c r="Y9" i="7" s="1"/>
  <c r="Z9" i="7" s="1"/>
  <c r="AA9" i="7" s="1"/>
  <c r="AB9" i="7" s="1"/>
  <c r="AC9" i="7" s="1"/>
  <c r="AD9" i="7" s="1"/>
  <c r="AE9" i="7" s="1"/>
  <c r="AF9" i="7" s="1"/>
  <c r="AG9" i="7" s="1"/>
  <c r="AH9" i="7" s="1"/>
  <c r="AI9" i="7" s="1"/>
  <c r="AJ9" i="7" s="1"/>
  <c r="AK9" i="7" s="1"/>
  <c r="AL9" i="7" s="1"/>
  <c r="AM9" i="7" s="1"/>
  <c r="AN9" i="7" s="1"/>
  <c r="AO9" i="7" s="1"/>
  <c r="AP9" i="7" s="1"/>
  <c r="AQ9" i="7" s="1"/>
  <c r="AR9" i="7" s="1"/>
  <c r="AS9" i="7" s="1"/>
  <c r="AT9" i="7" s="1"/>
  <c r="AU9" i="7" s="1"/>
  <c r="AV9" i="7" s="1"/>
  <c r="AW9" i="7" s="1"/>
  <c r="AX9" i="7" s="1"/>
  <c r="AY9" i="7" s="1"/>
  <c r="AZ9" i="7" s="1"/>
  <c r="BA9" i="7" s="1"/>
  <c r="BB9" i="7" s="1"/>
  <c r="BC9" i="7" s="1"/>
  <c r="BD9" i="7" s="1"/>
  <c r="BE9" i="7" s="1"/>
  <c r="BF9" i="7" s="1"/>
  <c r="BG9" i="7" s="1"/>
  <c r="BH9" i="7" s="1"/>
  <c r="BI9" i="7" s="1"/>
  <c r="T35" i="13"/>
  <c r="BC11" i="8"/>
  <c r="BB18" i="8"/>
  <c r="AY99" i="19"/>
  <c r="AZ97" i="19"/>
  <c r="AY102" i="19"/>
  <c r="AZ100" i="19"/>
  <c r="AY105" i="19"/>
  <c r="AZ103" i="19"/>
  <c r="BE11" i="7"/>
  <c r="BD13" i="7"/>
  <c r="L12" i="8"/>
  <c r="K14" i="8"/>
  <c r="U96" i="19"/>
  <c r="V94" i="19"/>
  <c r="V90" i="19"/>
  <c r="U92" i="19"/>
  <c r="V71" i="19"/>
  <c r="U73" i="19"/>
  <c r="V97" i="19"/>
  <c r="U99" i="19"/>
  <c r="V65" i="19"/>
  <c r="U67" i="19"/>
  <c r="V78" i="19"/>
  <c r="U80" i="19"/>
  <c r="U89" i="19"/>
  <c r="V87" i="19"/>
  <c r="U105" i="19"/>
  <c r="V103" i="19"/>
  <c r="U86" i="19"/>
  <c r="V84" i="19"/>
  <c r="AJ105" i="19"/>
  <c r="AK103" i="19"/>
  <c r="AJ102" i="19"/>
  <c r="AK100" i="19"/>
  <c r="U102" i="19"/>
  <c r="V100" i="19"/>
  <c r="U64" i="19"/>
  <c r="V62" i="19"/>
  <c r="U76" i="19"/>
  <c r="V74" i="19"/>
  <c r="AJ99" i="19"/>
  <c r="AK97" i="19"/>
  <c r="U70" i="19"/>
  <c r="V68" i="19"/>
  <c r="U83" i="19"/>
  <c r="V81" i="19"/>
  <c r="U108" i="19"/>
  <c r="V106" i="19"/>
  <c r="S20" i="8"/>
  <c r="T13" i="8"/>
  <c r="Q13" i="7"/>
  <c r="W48" i="10" l="1"/>
  <c r="X48" i="10" s="1"/>
  <c r="Y48" i="10" s="1"/>
  <c r="Z48" i="10" s="1"/>
  <c r="AA48" i="10" s="1"/>
  <c r="AB48" i="10" s="1"/>
  <c r="AC48" i="10" s="1"/>
  <c r="AD48" i="10" s="1"/>
  <c r="AE48" i="10" s="1"/>
  <c r="AF48" i="10" s="1"/>
  <c r="AG48" i="10" s="1"/>
  <c r="AH48" i="10" s="1"/>
  <c r="AI48" i="10" s="1"/>
  <c r="AJ48" i="10" s="1"/>
  <c r="AK48" i="10" s="1"/>
  <c r="AL48" i="10" s="1"/>
  <c r="AM48" i="10" s="1"/>
  <c r="AN48" i="10" s="1"/>
  <c r="AO48" i="10" s="1"/>
  <c r="AP48" i="10" s="1"/>
  <c r="AQ48" i="10" s="1"/>
  <c r="AR48" i="10" s="1"/>
  <c r="AS48" i="10" s="1"/>
  <c r="AT48" i="10" s="1"/>
  <c r="AU48" i="10" s="1"/>
  <c r="AV48" i="10" s="1"/>
  <c r="AW48" i="10" s="1"/>
  <c r="AX48" i="10" s="1"/>
  <c r="AY48" i="10" s="1"/>
  <c r="AZ48" i="10" s="1"/>
  <c r="BA48" i="10" s="1"/>
  <c r="BB48" i="10" s="1"/>
  <c r="BC48" i="10" s="1"/>
  <c r="BD48" i="10" s="1"/>
  <c r="BE48" i="10" s="1"/>
  <c r="BF48" i="10" s="1"/>
  <c r="BG48" i="10" s="1"/>
  <c r="BH48" i="10" s="1"/>
  <c r="BI48" i="10" s="1"/>
  <c r="F33" i="10"/>
  <c r="W45" i="10"/>
  <c r="X45" i="10" s="1"/>
  <c r="Y45" i="10" s="1"/>
  <c r="Z45" i="10" s="1"/>
  <c r="AA45" i="10" s="1"/>
  <c r="AB45" i="10" s="1"/>
  <c r="AC45" i="10" s="1"/>
  <c r="AD45" i="10" s="1"/>
  <c r="AE45" i="10" s="1"/>
  <c r="AF45" i="10" s="1"/>
  <c r="AG45" i="10" s="1"/>
  <c r="AH45" i="10" s="1"/>
  <c r="AI45" i="10" s="1"/>
  <c r="AJ45" i="10" s="1"/>
  <c r="AK45" i="10" s="1"/>
  <c r="AL45" i="10" s="1"/>
  <c r="AM45" i="10" s="1"/>
  <c r="AN45" i="10" s="1"/>
  <c r="AO45" i="10" s="1"/>
  <c r="AP45" i="10" s="1"/>
  <c r="AQ45" i="10" s="1"/>
  <c r="AR45" i="10" s="1"/>
  <c r="AS45" i="10" s="1"/>
  <c r="AT45" i="10" s="1"/>
  <c r="AU45" i="10" s="1"/>
  <c r="AV45" i="10" s="1"/>
  <c r="AW45" i="10" s="1"/>
  <c r="AX45" i="10" s="1"/>
  <c r="AY45" i="10" s="1"/>
  <c r="AZ45" i="10" s="1"/>
  <c r="BA45" i="10" s="1"/>
  <c r="BB45" i="10" s="1"/>
  <c r="BC45" i="10" s="1"/>
  <c r="BD45" i="10" s="1"/>
  <c r="BE45" i="10" s="1"/>
  <c r="BF45" i="10" s="1"/>
  <c r="BG45" i="10" s="1"/>
  <c r="BH45" i="10" s="1"/>
  <c r="BI45" i="10" s="1"/>
  <c r="E33" i="10"/>
  <c r="W43" i="10"/>
  <c r="X43" i="10" s="1"/>
  <c r="Y43" i="10" s="1"/>
  <c r="Z43" i="10" s="1"/>
  <c r="AA43" i="10" s="1"/>
  <c r="AB43" i="10" s="1"/>
  <c r="AC43" i="10" s="1"/>
  <c r="AD43" i="10" s="1"/>
  <c r="AE43" i="10" s="1"/>
  <c r="AF43" i="10" s="1"/>
  <c r="AG43" i="10" s="1"/>
  <c r="AH43" i="10" s="1"/>
  <c r="AI43" i="10" s="1"/>
  <c r="AJ43" i="10" s="1"/>
  <c r="AK43" i="10" s="1"/>
  <c r="AL43" i="10" s="1"/>
  <c r="AM43" i="10" s="1"/>
  <c r="AN43" i="10" s="1"/>
  <c r="AO43" i="10" s="1"/>
  <c r="AP43" i="10" s="1"/>
  <c r="AQ43" i="10" s="1"/>
  <c r="AR43" i="10" s="1"/>
  <c r="AS43" i="10" s="1"/>
  <c r="AT43" i="10" s="1"/>
  <c r="AU43" i="10" s="1"/>
  <c r="AV43" i="10" s="1"/>
  <c r="AW43" i="10" s="1"/>
  <c r="AX43" i="10" s="1"/>
  <c r="AY43" i="10" s="1"/>
  <c r="AZ43" i="10" s="1"/>
  <c r="BA43" i="10" s="1"/>
  <c r="BB43" i="10" s="1"/>
  <c r="BC43" i="10" s="1"/>
  <c r="BD43" i="10" s="1"/>
  <c r="BE43" i="10" s="1"/>
  <c r="BF43" i="10" s="1"/>
  <c r="BG43" i="10" s="1"/>
  <c r="BH43" i="10" s="1"/>
  <c r="BI43" i="10" s="1"/>
  <c r="D34" i="10"/>
  <c r="W52" i="10"/>
  <c r="X52" i="10" s="1"/>
  <c r="Y52" i="10" s="1"/>
  <c r="Z52" i="10" s="1"/>
  <c r="AA52" i="10" s="1"/>
  <c r="AB52" i="10" s="1"/>
  <c r="AC52" i="10" s="1"/>
  <c r="AD52" i="10" s="1"/>
  <c r="AE52" i="10" s="1"/>
  <c r="AF52" i="10" s="1"/>
  <c r="AG52" i="10" s="1"/>
  <c r="AH52" i="10" s="1"/>
  <c r="AI52" i="10" s="1"/>
  <c r="AJ52" i="10" s="1"/>
  <c r="AK52" i="10" s="1"/>
  <c r="AL52" i="10" s="1"/>
  <c r="AM52" i="10" s="1"/>
  <c r="AN52" i="10" s="1"/>
  <c r="AO52" i="10" s="1"/>
  <c r="AP52" i="10" s="1"/>
  <c r="AQ52" i="10" s="1"/>
  <c r="AR52" i="10" s="1"/>
  <c r="AS52" i="10" s="1"/>
  <c r="AT52" i="10" s="1"/>
  <c r="AU52" i="10" s="1"/>
  <c r="AV52" i="10" s="1"/>
  <c r="AW52" i="10" s="1"/>
  <c r="AX52" i="10" s="1"/>
  <c r="AY52" i="10" s="1"/>
  <c r="AZ52" i="10" s="1"/>
  <c r="BA52" i="10" s="1"/>
  <c r="BB52" i="10" s="1"/>
  <c r="BC52" i="10" s="1"/>
  <c r="BD52" i="10" s="1"/>
  <c r="BE52" i="10" s="1"/>
  <c r="BF52" i="10" s="1"/>
  <c r="BG52" i="10" s="1"/>
  <c r="BH52" i="10" s="1"/>
  <c r="BI52" i="10" s="1"/>
  <c r="G34" i="10"/>
  <c r="W39" i="10"/>
  <c r="X39" i="10" s="1"/>
  <c r="Y39" i="10" s="1"/>
  <c r="Z39" i="10" s="1"/>
  <c r="AA39" i="10" s="1"/>
  <c r="AB39" i="10" s="1"/>
  <c r="AC39" i="10" s="1"/>
  <c r="AD39" i="10" s="1"/>
  <c r="AE39" i="10" s="1"/>
  <c r="AF39" i="10" s="1"/>
  <c r="AG39" i="10" s="1"/>
  <c r="AH39" i="10" s="1"/>
  <c r="AI39" i="10" s="1"/>
  <c r="AJ39" i="10" s="1"/>
  <c r="AK39" i="10" s="1"/>
  <c r="AL39" i="10" s="1"/>
  <c r="AM39" i="10" s="1"/>
  <c r="AN39" i="10" s="1"/>
  <c r="AO39" i="10" s="1"/>
  <c r="AP39" i="10" s="1"/>
  <c r="AQ39" i="10" s="1"/>
  <c r="AR39" i="10" s="1"/>
  <c r="AS39" i="10" s="1"/>
  <c r="AT39" i="10" s="1"/>
  <c r="AU39" i="10" s="1"/>
  <c r="AV39" i="10" s="1"/>
  <c r="AW39" i="10" s="1"/>
  <c r="AX39" i="10" s="1"/>
  <c r="AY39" i="10" s="1"/>
  <c r="AZ39" i="10" s="1"/>
  <c r="BA39" i="10" s="1"/>
  <c r="BB39" i="10" s="1"/>
  <c r="BC39" i="10" s="1"/>
  <c r="BD39" i="10" s="1"/>
  <c r="BE39" i="10" s="1"/>
  <c r="BF39" i="10" s="1"/>
  <c r="BG39" i="10" s="1"/>
  <c r="BH39" i="10" s="1"/>
  <c r="BI39" i="10" s="1"/>
  <c r="C33" i="10"/>
  <c r="W54" i="10"/>
  <c r="X54" i="10" s="1"/>
  <c r="Y54" i="10" s="1"/>
  <c r="Z54" i="10" s="1"/>
  <c r="AA54" i="10" s="1"/>
  <c r="AB54" i="10" s="1"/>
  <c r="AC54" i="10" s="1"/>
  <c r="AD54" i="10" s="1"/>
  <c r="AE54" i="10" s="1"/>
  <c r="AF54" i="10" s="1"/>
  <c r="AG54" i="10" s="1"/>
  <c r="AH54" i="10" s="1"/>
  <c r="AI54" i="10" s="1"/>
  <c r="AJ54" i="10" s="1"/>
  <c r="AK54" i="10" s="1"/>
  <c r="AL54" i="10" s="1"/>
  <c r="AM54" i="10" s="1"/>
  <c r="AN54" i="10" s="1"/>
  <c r="AO54" i="10" s="1"/>
  <c r="AP54" i="10" s="1"/>
  <c r="AQ54" i="10" s="1"/>
  <c r="AR54" i="10" s="1"/>
  <c r="AS54" i="10" s="1"/>
  <c r="AT54" i="10" s="1"/>
  <c r="AU54" i="10" s="1"/>
  <c r="AV54" i="10" s="1"/>
  <c r="AW54" i="10" s="1"/>
  <c r="AX54" i="10" s="1"/>
  <c r="AY54" i="10" s="1"/>
  <c r="AZ54" i="10" s="1"/>
  <c r="BA54" i="10" s="1"/>
  <c r="BB54" i="10" s="1"/>
  <c r="BC54" i="10" s="1"/>
  <c r="BD54" i="10" s="1"/>
  <c r="BE54" i="10" s="1"/>
  <c r="BF54" i="10" s="1"/>
  <c r="BG54" i="10" s="1"/>
  <c r="BH54" i="10" s="1"/>
  <c r="BI54" i="10" s="1"/>
  <c r="H33" i="10"/>
  <c r="W50" i="10"/>
  <c r="X50" i="10" s="1"/>
  <c r="Y50" i="10" s="1"/>
  <c r="Z50" i="10" s="1"/>
  <c r="AA50" i="10" s="1"/>
  <c r="AB50" i="10" s="1"/>
  <c r="AC50" i="10" s="1"/>
  <c r="AD50" i="10" s="1"/>
  <c r="AE50" i="10" s="1"/>
  <c r="AF50" i="10" s="1"/>
  <c r="AG50" i="10" s="1"/>
  <c r="AH50" i="10" s="1"/>
  <c r="AI50" i="10" s="1"/>
  <c r="AJ50" i="10" s="1"/>
  <c r="AK50" i="10" s="1"/>
  <c r="AL50" i="10" s="1"/>
  <c r="AM50" i="10" s="1"/>
  <c r="AN50" i="10" s="1"/>
  <c r="AO50" i="10" s="1"/>
  <c r="AP50" i="10" s="1"/>
  <c r="AQ50" i="10" s="1"/>
  <c r="AR50" i="10" s="1"/>
  <c r="AS50" i="10" s="1"/>
  <c r="AT50" i="10" s="1"/>
  <c r="AU50" i="10" s="1"/>
  <c r="AV50" i="10" s="1"/>
  <c r="AW50" i="10" s="1"/>
  <c r="AX50" i="10" s="1"/>
  <c r="AY50" i="10" s="1"/>
  <c r="AZ50" i="10" s="1"/>
  <c r="BA50" i="10" s="1"/>
  <c r="BB50" i="10" s="1"/>
  <c r="BC50" i="10" s="1"/>
  <c r="BD50" i="10" s="1"/>
  <c r="BE50" i="10" s="1"/>
  <c r="BF50" i="10" s="1"/>
  <c r="BG50" i="10" s="1"/>
  <c r="BH50" i="10" s="1"/>
  <c r="BI50" i="10" s="1"/>
  <c r="F35" i="10"/>
  <c r="W41" i="10"/>
  <c r="X41" i="10" s="1"/>
  <c r="Y41" i="10" s="1"/>
  <c r="Z41" i="10" s="1"/>
  <c r="AA41" i="10" s="1"/>
  <c r="AB41" i="10" s="1"/>
  <c r="AC41" i="10" s="1"/>
  <c r="AD41" i="10" s="1"/>
  <c r="AE41" i="10" s="1"/>
  <c r="AF41" i="10" s="1"/>
  <c r="AG41" i="10" s="1"/>
  <c r="AH41" i="10" s="1"/>
  <c r="AI41" i="10" s="1"/>
  <c r="AJ41" i="10" s="1"/>
  <c r="AK41" i="10" s="1"/>
  <c r="AL41" i="10" s="1"/>
  <c r="AM41" i="10" s="1"/>
  <c r="AN41" i="10" s="1"/>
  <c r="AO41" i="10" s="1"/>
  <c r="AP41" i="10" s="1"/>
  <c r="AQ41" i="10" s="1"/>
  <c r="AR41" i="10" s="1"/>
  <c r="AS41" i="10" s="1"/>
  <c r="AT41" i="10" s="1"/>
  <c r="AU41" i="10" s="1"/>
  <c r="AV41" i="10" s="1"/>
  <c r="AW41" i="10" s="1"/>
  <c r="AX41" i="10" s="1"/>
  <c r="AY41" i="10" s="1"/>
  <c r="AZ41" i="10" s="1"/>
  <c r="BA41" i="10" s="1"/>
  <c r="BB41" i="10" s="1"/>
  <c r="BC41" i="10" s="1"/>
  <c r="BD41" i="10" s="1"/>
  <c r="BE41" i="10" s="1"/>
  <c r="BF41" i="10" s="1"/>
  <c r="BG41" i="10" s="1"/>
  <c r="BH41" i="10" s="1"/>
  <c r="BI41" i="10" s="1"/>
  <c r="C35" i="10"/>
  <c r="W51" i="10"/>
  <c r="X51" i="10" s="1"/>
  <c r="Y51" i="10" s="1"/>
  <c r="Z51" i="10" s="1"/>
  <c r="AA51" i="10" s="1"/>
  <c r="AB51" i="10" s="1"/>
  <c r="AC51" i="10" s="1"/>
  <c r="AD51" i="10" s="1"/>
  <c r="AE51" i="10" s="1"/>
  <c r="AF51" i="10" s="1"/>
  <c r="AG51" i="10" s="1"/>
  <c r="AH51" i="10" s="1"/>
  <c r="AI51" i="10" s="1"/>
  <c r="AJ51" i="10" s="1"/>
  <c r="AK51" i="10" s="1"/>
  <c r="AL51" i="10" s="1"/>
  <c r="AM51" i="10" s="1"/>
  <c r="AN51" i="10" s="1"/>
  <c r="AO51" i="10" s="1"/>
  <c r="AP51" i="10" s="1"/>
  <c r="AQ51" i="10" s="1"/>
  <c r="AR51" i="10" s="1"/>
  <c r="AS51" i="10" s="1"/>
  <c r="AT51" i="10" s="1"/>
  <c r="AU51" i="10" s="1"/>
  <c r="AV51" i="10" s="1"/>
  <c r="AW51" i="10" s="1"/>
  <c r="AX51" i="10" s="1"/>
  <c r="AY51" i="10" s="1"/>
  <c r="AZ51" i="10" s="1"/>
  <c r="BA51" i="10" s="1"/>
  <c r="BB51" i="10" s="1"/>
  <c r="BC51" i="10" s="1"/>
  <c r="BD51" i="10" s="1"/>
  <c r="BE51" i="10" s="1"/>
  <c r="BF51" i="10" s="1"/>
  <c r="BG51" i="10" s="1"/>
  <c r="BH51" i="10" s="1"/>
  <c r="BI51" i="10" s="1"/>
  <c r="G33" i="10"/>
  <c r="W55" i="10"/>
  <c r="X55" i="10" s="1"/>
  <c r="Y55" i="10" s="1"/>
  <c r="Z55" i="10" s="1"/>
  <c r="AA55" i="10" s="1"/>
  <c r="AB55" i="10" s="1"/>
  <c r="AC55" i="10" s="1"/>
  <c r="AD55" i="10" s="1"/>
  <c r="AE55" i="10" s="1"/>
  <c r="AF55" i="10" s="1"/>
  <c r="AG55" i="10" s="1"/>
  <c r="AH55" i="10" s="1"/>
  <c r="AI55" i="10" s="1"/>
  <c r="AJ55" i="10" s="1"/>
  <c r="AK55" i="10" s="1"/>
  <c r="AL55" i="10" s="1"/>
  <c r="AM55" i="10" s="1"/>
  <c r="AN55" i="10" s="1"/>
  <c r="AO55" i="10" s="1"/>
  <c r="AP55" i="10" s="1"/>
  <c r="AQ55" i="10" s="1"/>
  <c r="AR55" i="10" s="1"/>
  <c r="AS55" i="10" s="1"/>
  <c r="AT55" i="10" s="1"/>
  <c r="AU55" i="10" s="1"/>
  <c r="AV55" i="10" s="1"/>
  <c r="AW55" i="10" s="1"/>
  <c r="AX55" i="10" s="1"/>
  <c r="AY55" i="10" s="1"/>
  <c r="AZ55" i="10" s="1"/>
  <c r="BA55" i="10" s="1"/>
  <c r="BB55" i="10" s="1"/>
  <c r="BC55" i="10" s="1"/>
  <c r="BD55" i="10" s="1"/>
  <c r="BE55" i="10" s="1"/>
  <c r="BF55" i="10" s="1"/>
  <c r="BG55" i="10" s="1"/>
  <c r="BH55" i="10" s="1"/>
  <c r="BI55" i="10" s="1"/>
  <c r="H34" i="10"/>
  <c r="W56" i="10"/>
  <c r="X56" i="10" s="1"/>
  <c r="Y56" i="10" s="1"/>
  <c r="Z56" i="10" s="1"/>
  <c r="AA56" i="10" s="1"/>
  <c r="AB56" i="10" s="1"/>
  <c r="AC56" i="10" s="1"/>
  <c r="AD56" i="10" s="1"/>
  <c r="AE56" i="10" s="1"/>
  <c r="AF56" i="10" s="1"/>
  <c r="AG56" i="10" s="1"/>
  <c r="AH56" i="10" s="1"/>
  <c r="AI56" i="10" s="1"/>
  <c r="AJ56" i="10" s="1"/>
  <c r="AK56" i="10" s="1"/>
  <c r="AL56" i="10" s="1"/>
  <c r="AM56" i="10" s="1"/>
  <c r="AN56" i="10" s="1"/>
  <c r="AO56" i="10" s="1"/>
  <c r="AP56" i="10" s="1"/>
  <c r="AQ56" i="10" s="1"/>
  <c r="AR56" i="10" s="1"/>
  <c r="AS56" i="10" s="1"/>
  <c r="AT56" i="10" s="1"/>
  <c r="AU56" i="10" s="1"/>
  <c r="AV56" i="10" s="1"/>
  <c r="AW56" i="10" s="1"/>
  <c r="AX56" i="10" s="1"/>
  <c r="AY56" i="10" s="1"/>
  <c r="AZ56" i="10" s="1"/>
  <c r="BA56" i="10" s="1"/>
  <c r="BB56" i="10" s="1"/>
  <c r="BC56" i="10" s="1"/>
  <c r="BD56" i="10" s="1"/>
  <c r="BE56" i="10" s="1"/>
  <c r="BF56" i="10" s="1"/>
  <c r="BG56" i="10" s="1"/>
  <c r="BH56" i="10" s="1"/>
  <c r="BI56" i="10" s="1"/>
  <c r="H35" i="10"/>
  <c r="W46" i="10"/>
  <c r="X46" i="10" s="1"/>
  <c r="Y46" i="10" s="1"/>
  <c r="Z46" i="10" s="1"/>
  <c r="AA46" i="10" s="1"/>
  <c r="AB46" i="10" s="1"/>
  <c r="AC46" i="10" s="1"/>
  <c r="AD46" i="10" s="1"/>
  <c r="AE46" i="10" s="1"/>
  <c r="AF46" i="10" s="1"/>
  <c r="AG46" i="10" s="1"/>
  <c r="AH46" i="10" s="1"/>
  <c r="AI46" i="10" s="1"/>
  <c r="AJ46" i="10" s="1"/>
  <c r="AK46" i="10" s="1"/>
  <c r="AL46" i="10" s="1"/>
  <c r="AM46" i="10" s="1"/>
  <c r="AN46" i="10" s="1"/>
  <c r="AO46" i="10" s="1"/>
  <c r="AP46" i="10" s="1"/>
  <c r="AQ46" i="10" s="1"/>
  <c r="AR46" i="10" s="1"/>
  <c r="AS46" i="10" s="1"/>
  <c r="AT46" i="10" s="1"/>
  <c r="AU46" i="10" s="1"/>
  <c r="AV46" i="10" s="1"/>
  <c r="AW46" i="10" s="1"/>
  <c r="AX46" i="10" s="1"/>
  <c r="AY46" i="10" s="1"/>
  <c r="AZ46" i="10" s="1"/>
  <c r="BA46" i="10" s="1"/>
  <c r="BB46" i="10" s="1"/>
  <c r="BC46" i="10" s="1"/>
  <c r="BD46" i="10" s="1"/>
  <c r="BE46" i="10" s="1"/>
  <c r="BF46" i="10" s="1"/>
  <c r="BG46" i="10" s="1"/>
  <c r="BH46" i="10" s="1"/>
  <c r="BI46" i="10" s="1"/>
  <c r="E34" i="10"/>
  <c r="V44" i="10"/>
  <c r="V53" i="10"/>
  <c r="V47" i="10"/>
  <c r="V42" i="10"/>
  <c r="V40" i="10"/>
  <c r="V49" i="10"/>
  <c r="U35" i="13"/>
  <c r="BD11" i="8"/>
  <c r="BC18" i="8"/>
  <c r="BA103" i="19"/>
  <c r="AZ105" i="19"/>
  <c r="AZ102" i="19"/>
  <c r="BA100" i="19"/>
  <c r="BF11" i="7"/>
  <c r="BE13" i="7"/>
  <c r="BA97" i="19"/>
  <c r="AZ99" i="19"/>
  <c r="M12" i="8"/>
  <c r="L14" i="8"/>
  <c r="W106" i="19"/>
  <c r="V108" i="19"/>
  <c r="W81" i="19"/>
  <c r="V83" i="19"/>
  <c r="W68" i="19"/>
  <c r="V70" i="19"/>
  <c r="AL97" i="19"/>
  <c r="AK99" i="19"/>
  <c r="W74" i="19"/>
  <c r="V76" i="19"/>
  <c r="W62" i="19"/>
  <c r="V64" i="19"/>
  <c r="V102" i="19"/>
  <c r="W100" i="19"/>
  <c r="AK102" i="19"/>
  <c r="AL100" i="19"/>
  <c r="AK105" i="19"/>
  <c r="AL103" i="19"/>
  <c r="V86" i="19"/>
  <c r="W84" i="19"/>
  <c r="V105" i="19"/>
  <c r="W103" i="19"/>
  <c r="V89" i="19"/>
  <c r="W87" i="19"/>
  <c r="W94" i="19"/>
  <c r="V96" i="19"/>
  <c r="V80" i="19"/>
  <c r="W78" i="19"/>
  <c r="V67" i="19"/>
  <c r="W65" i="19"/>
  <c r="V99" i="19"/>
  <c r="W97" i="19"/>
  <c r="V73" i="19"/>
  <c r="W71" i="19"/>
  <c r="V92" i="19"/>
  <c r="W90" i="19"/>
  <c r="U13" i="8"/>
  <c r="T20" i="8"/>
  <c r="R13" i="7"/>
  <c r="W42" i="10" l="1"/>
  <c r="X42" i="10" s="1"/>
  <c r="Y42" i="10" s="1"/>
  <c r="Z42" i="10" s="1"/>
  <c r="AA42" i="10" s="1"/>
  <c r="AB42" i="10" s="1"/>
  <c r="AC42" i="10" s="1"/>
  <c r="AD42" i="10" s="1"/>
  <c r="AE42" i="10" s="1"/>
  <c r="AF42" i="10" s="1"/>
  <c r="AG42" i="10" s="1"/>
  <c r="AH42" i="10" s="1"/>
  <c r="AI42" i="10" s="1"/>
  <c r="AJ42" i="10" s="1"/>
  <c r="AK42" i="10" s="1"/>
  <c r="AL42" i="10" s="1"/>
  <c r="AM42" i="10" s="1"/>
  <c r="AN42" i="10" s="1"/>
  <c r="AO42" i="10" s="1"/>
  <c r="AP42" i="10" s="1"/>
  <c r="AQ42" i="10" s="1"/>
  <c r="AR42" i="10" s="1"/>
  <c r="AS42" i="10" s="1"/>
  <c r="AT42" i="10" s="1"/>
  <c r="AU42" i="10" s="1"/>
  <c r="AV42" i="10" s="1"/>
  <c r="AW42" i="10" s="1"/>
  <c r="AX42" i="10" s="1"/>
  <c r="AY42" i="10" s="1"/>
  <c r="AZ42" i="10" s="1"/>
  <c r="BA42" i="10" s="1"/>
  <c r="BB42" i="10" s="1"/>
  <c r="BC42" i="10" s="1"/>
  <c r="BD42" i="10" s="1"/>
  <c r="BE42" i="10" s="1"/>
  <c r="BF42" i="10" s="1"/>
  <c r="BG42" i="10" s="1"/>
  <c r="BH42" i="10" s="1"/>
  <c r="BI42" i="10" s="1"/>
  <c r="D33" i="10"/>
  <c r="W40" i="10"/>
  <c r="X40" i="10" s="1"/>
  <c r="Y40" i="10" s="1"/>
  <c r="Z40" i="10" s="1"/>
  <c r="AA40" i="10" s="1"/>
  <c r="AB40" i="10" s="1"/>
  <c r="AC40" i="10" s="1"/>
  <c r="AD40" i="10" s="1"/>
  <c r="AE40" i="10" s="1"/>
  <c r="AF40" i="10" s="1"/>
  <c r="AG40" i="10" s="1"/>
  <c r="AH40" i="10" s="1"/>
  <c r="AI40" i="10" s="1"/>
  <c r="AJ40" i="10" s="1"/>
  <c r="AK40" i="10" s="1"/>
  <c r="AL40" i="10" s="1"/>
  <c r="AM40" i="10" s="1"/>
  <c r="AN40" i="10" s="1"/>
  <c r="AO40" i="10" s="1"/>
  <c r="AP40" i="10" s="1"/>
  <c r="AQ40" i="10" s="1"/>
  <c r="AR40" i="10" s="1"/>
  <c r="AS40" i="10" s="1"/>
  <c r="AT40" i="10" s="1"/>
  <c r="AU40" i="10" s="1"/>
  <c r="AV40" i="10" s="1"/>
  <c r="AW40" i="10" s="1"/>
  <c r="AX40" i="10" s="1"/>
  <c r="AY40" i="10" s="1"/>
  <c r="AZ40" i="10" s="1"/>
  <c r="BA40" i="10" s="1"/>
  <c r="BB40" i="10" s="1"/>
  <c r="BC40" i="10" s="1"/>
  <c r="BD40" i="10" s="1"/>
  <c r="BE40" i="10" s="1"/>
  <c r="BF40" i="10" s="1"/>
  <c r="BG40" i="10" s="1"/>
  <c r="BH40" i="10" s="1"/>
  <c r="BI40" i="10" s="1"/>
  <c r="C34" i="10"/>
  <c r="W47" i="10"/>
  <c r="X47" i="10" s="1"/>
  <c r="Y47" i="10" s="1"/>
  <c r="Z47" i="10" s="1"/>
  <c r="AA47" i="10" s="1"/>
  <c r="AB47" i="10" s="1"/>
  <c r="AC47" i="10" s="1"/>
  <c r="AD47" i="10" s="1"/>
  <c r="AE47" i="10" s="1"/>
  <c r="AF47" i="10" s="1"/>
  <c r="AG47" i="10" s="1"/>
  <c r="AH47" i="10" s="1"/>
  <c r="AI47" i="10" s="1"/>
  <c r="AJ47" i="10" s="1"/>
  <c r="AK47" i="10" s="1"/>
  <c r="AL47" i="10" s="1"/>
  <c r="AM47" i="10" s="1"/>
  <c r="AN47" i="10" s="1"/>
  <c r="AO47" i="10" s="1"/>
  <c r="AP47" i="10" s="1"/>
  <c r="AQ47" i="10" s="1"/>
  <c r="AR47" i="10" s="1"/>
  <c r="AS47" i="10" s="1"/>
  <c r="AT47" i="10" s="1"/>
  <c r="AU47" i="10" s="1"/>
  <c r="AV47" i="10" s="1"/>
  <c r="AW47" i="10" s="1"/>
  <c r="AX47" i="10" s="1"/>
  <c r="AY47" i="10" s="1"/>
  <c r="AZ47" i="10" s="1"/>
  <c r="BA47" i="10" s="1"/>
  <c r="BB47" i="10" s="1"/>
  <c r="BC47" i="10" s="1"/>
  <c r="BD47" i="10" s="1"/>
  <c r="BE47" i="10" s="1"/>
  <c r="BF47" i="10" s="1"/>
  <c r="BG47" i="10" s="1"/>
  <c r="BH47" i="10" s="1"/>
  <c r="BI47" i="10" s="1"/>
  <c r="E35" i="10"/>
  <c r="W44" i="10"/>
  <c r="X44" i="10" s="1"/>
  <c r="Y44" i="10" s="1"/>
  <c r="Z44" i="10" s="1"/>
  <c r="AA44" i="10" s="1"/>
  <c r="AB44" i="10" s="1"/>
  <c r="AC44" i="10" s="1"/>
  <c r="AD44" i="10" s="1"/>
  <c r="AE44" i="10" s="1"/>
  <c r="AF44" i="10" s="1"/>
  <c r="AG44" i="10" s="1"/>
  <c r="AH44" i="10" s="1"/>
  <c r="AI44" i="10" s="1"/>
  <c r="AJ44" i="10" s="1"/>
  <c r="AK44" i="10" s="1"/>
  <c r="AL44" i="10" s="1"/>
  <c r="AM44" i="10" s="1"/>
  <c r="AN44" i="10" s="1"/>
  <c r="AO44" i="10" s="1"/>
  <c r="AP44" i="10" s="1"/>
  <c r="AQ44" i="10" s="1"/>
  <c r="AR44" i="10" s="1"/>
  <c r="AS44" i="10" s="1"/>
  <c r="AT44" i="10" s="1"/>
  <c r="AU44" i="10" s="1"/>
  <c r="AV44" i="10" s="1"/>
  <c r="AW44" i="10" s="1"/>
  <c r="AX44" i="10" s="1"/>
  <c r="AY44" i="10" s="1"/>
  <c r="AZ44" i="10" s="1"/>
  <c r="BA44" i="10" s="1"/>
  <c r="BB44" i="10" s="1"/>
  <c r="BC44" i="10" s="1"/>
  <c r="BD44" i="10" s="1"/>
  <c r="BE44" i="10" s="1"/>
  <c r="BF44" i="10" s="1"/>
  <c r="BG44" i="10" s="1"/>
  <c r="BH44" i="10" s="1"/>
  <c r="BI44" i="10" s="1"/>
  <c r="D35" i="10"/>
  <c r="W49" i="10"/>
  <c r="X49" i="10" s="1"/>
  <c r="Y49" i="10" s="1"/>
  <c r="Z49" i="10" s="1"/>
  <c r="AA49" i="10" s="1"/>
  <c r="AB49" i="10" s="1"/>
  <c r="AC49" i="10" s="1"/>
  <c r="AD49" i="10" s="1"/>
  <c r="AE49" i="10" s="1"/>
  <c r="AF49" i="10" s="1"/>
  <c r="AG49" i="10" s="1"/>
  <c r="AH49" i="10" s="1"/>
  <c r="AI49" i="10" s="1"/>
  <c r="AJ49" i="10" s="1"/>
  <c r="AK49" i="10" s="1"/>
  <c r="AL49" i="10" s="1"/>
  <c r="AM49" i="10" s="1"/>
  <c r="AN49" i="10" s="1"/>
  <c r="AO49" i="10" s="1"/>
  <c r="AP49" i="10" s="1"/>
  <c r="AQ49" i="10" s="1"/>
  <c r="AR49" i="10" s="1"/>
  <c r="AS49" i="10" s="1"/>
  <c r="AT49" i="10" s="1"/>
  <c r="AU49" i="10" s="1"/>
  <c r="AV49" i="10" s="1"/>
  <c r="AW49" i="10" s="1"/>
  <c r="AX49" i="10" s="1"/>
  <c r="AY49" i="10" s="1"/>
  <c r="AZ49" i="10" s="1"/>
  <c r="BA49" i="10" s="1"/>
  <c r="BB49" i="10" s="1"/>
  <c r="BC49" i="10" s="1"/>
  <c r="BD49" i="10" s="1"/>
  <c r="BE49" i="10" s="1"/>
  <c r="BF49" i="10" s="1"/>
  <c r="BG49" i="10" s="1"/>
  <c r="BH49" i="10" s="1"/>
  <c r="BI49" i="10" s="1"/>
  <c r="F34" i="10"/>
  <c r="W53" i="10"/>
  <c r="X53" i="10" s="1"/>
  <c r="Y53" i="10" s="1"/>
  <c r="Z53" i="10" s="1"/>
  <c r="AA53" i="10" s="1"/>
  <c r="AB53" i="10" s="1"/>
  <c r="AC53" i="10" s="1"/>
  <c r="AD53" i="10" s="1"/>
  <c r="AE53" i="10" s="1"/>
  <c r="AF53" i="10" s="1"/>
  <c r="AG53" i="10" s="1"/>
  <c r="AH53" i="10" s="1"/>
  <c r="AI53" i="10" s="1"/>
  <c r="AJ53" i="10" s="1"/>
  <c r="AK53" i="10" s="1"/>
  <c r="AL53" i="10" s="1"/>
  <c r="AM53" i="10" s="1"/>
  <c r="AN53" i="10" s="1"/>
  <c r="AO53" i="10" s="1"/>
  <c r="AP53" i="10" s="1"/>
  <c r="AQ53" i="10" s="1"/>
  <c r="AR53" i="10" s="1"/>
  <c r="AS53" i="10" s="1"/>
  <c r="AT53" i="10" s="1"/>
  <c r="AU53" i="10" s="1"/>
  <c r="AV53" i="10" s="1"/>
  <c r="AW53" i="10" s="1"/>
  <c r="AX53" i="10" s="1"/>
  <c r="AY53" i="10" s="1"/>
  <c r="AZ53" i="10" s="1"/>
  <c r="BA53" i="10" s="1"/>
  <c r="BB53" i="10" s="1"/>
  <c r="BC53" i="10" s="1"/>
  <c r="BD53" i="10" s="1"/>
  <c r="BE53" i="10" s="1"/>
  <c r="BF53" i="10" s="1"/>
  <c r="BG53" i="10" s="1"/>
  <c r="BH53" i="10" s="1"/>
  <c r="BI53" i="10" s="1"/>
  <c r="G35" i="10"/>
  <c r="BD18" i="8"/>
  <c r="BE11" i="8"/>
  <c r="V35" i="13"/>
  <c r="BB100" i="19"/>
  <c r="BA102" i="19"/>
  <c r="BA99" i="19"/>
  <c r="BB97" i="19"/>
  <c r="BF13" i="7"/>
  <c r="BG11" i="7"/>
  <c r="BA105" i="19"/>
  <c r="BB103" i="19"/>
  <c r="N12" i="8"/>
  <c r="M14" i="8"/>
  <c r="X90" i="19"/>
  <c r="W92" i="19"/>
  <c r="X97" i="19"/>
  <c r="W99" i="19"/>
  <c r="X65" i="19"/>
  <c r="W67" i="19"/>
  <c r="W105" i="19"/>
  <c r="X103" i="19"/>
  <c r="AL105" i="19"/>
  <c r="AM103" i="19"/>
  <c r="AL102" i="19"/>
  <c r="AM100" i="19"/>
  <c r="W96" i="19"/>
  <c r="X94" i="19"/>
  <c r="W64" i="19"/>
  <c r="X62" i="19"/>
  <c r="W76" i="19"/>
  <c r="X74" i="19"/>
  <c r="AL99" i="19"/>
  <c r="AM97" i="19"/>
  <c r="W70" i="19"/>
  <c r="X68" i="19"/>
  <c r="W83" i="19"/>
  <c r="X81" i="19"/>
  <c r="W108" i="19"/>
  <c r="X106" i="19"/>
  <c r="X71" i="19"/>
  <c r="W73" i="19"/>
  <c r="X78" i="19"/>
  <c r="W80" i="19"/>
  <c r="W89" i="19"/>
  <c r="X87" i="19"/>
  <c r="W86" i="19"/>
  <c r="X84" i="19"/>
  <c r="W102" i="19"/>
  <c r="X100" i="19"/>
  <c r="U20" i="8"/>
  <c r="V13" i="8"/>
  <c r="S13" i="7"/>
  <c r="W35" i="13" l="1"/>
  <c r="BF11" i="8"/>
  <c r="BE18" i="8"/>
  <c r="BB105" i="19"/>
  <c r="BC103" i="19"/>
  <c r="BC97" i="19"/>
  <c r="BB99" i="19"/>
  <c r="BH11" i="7"/>
  <c r="BG13" i="7"/>
  <c r="BB102" i="19"/>
  <c r="BC100" i="19"/>
  <c r="O12" i="8"/>
  <c r="O14" i="8" s="1"/>
  <c r="N14" i="8"/>
  <c r="X86" i="19"/>
  <c r="Y84" i="19"/>
  <c r="X89" i="19"/>
  <c r="Y87" i="19"/>
  <c r="Y106" i="19"/>
  <c r="X108" i="19"/>
  <c r="Y68" i="19"/>
  <c r="X70" i="19"/>
  <c r="AN97" i="19"/>
  <c r="AN99" i="19" s="1"/>
  <c r="AM99" i="19"/>
  <c r="Y62" i="19"/>
  <c r="X64" i="19"/>
  <c r="Y94" i="19"/>
  <c r="X96" i="19"/>
  <c r="AM102" i="19"/>
  <c r="AN100" i="19"/>
  <c r="AN102" i="19" s="1"/>
  <c r="X105" i="19"/>
  <c r="Y103" i="19"/>
  <c r="Y105" i="19" s="1"/>
  <c r="X80" i="19"/>
  <c r="Y78" i="19"/>
  <c r="X73" i="19"/>
  <c r="Y71" i="19"/>
  <c r="X67" i="19"/>
  <c r="Y65" i="19"/>
  <c r="X99" i="19"/>
  <c r="Y97" i="19"/>
  <c r="Y99" i="19" s="1"/>
  <c r="X92" i="19"/>
  <c r="Y90" i="19"/>
  <c r="X102" i="19"/>
  <c r="Y100" i="19"/>
  <c r="Y102" i="19" s="1"/>
  <c r="Y81" i="19"/>
  <c r="X83" i="19"/>
  <c r="Y74" i="19"/>
  <c r="X76" i="19"/>
  <c r="AM105" i="19"/>
  <c r="AN103" i="19"/>
  <c r="AN105" i="19" s="1"/>
  <c r="W13" i="8"/>
  <c r="V20" i="8"/>
  <c r="T13" i="7"/>
  <c r="BG11" i="8" l="1"/>
  <c r="BF18" i="8"/>
  <c r="X35" i="13"/>
  <c r="BD100" i="19"/>
  <c r="BC102" i="19"/>
  <c r="BC99" i="19"/>
  <c r="BD97" i="19"/>
  <c r="BD103" i="19"/>
  <c r="BC105" i="19"/>
  <c r="BI11" i="7"/>
  <c r="BI13" i="7" s="1"/>
  <c r="BH13" i="7"/>
  <c r="O19" i="8"/>
  <c r="P12" i="8"/>
  <c r="P14" i="8" s="1"/>
  <c r="Z71" i="19"/>
  <c r="Y73" i="19"/>
  <c r="Z78" i="19"/>
  <c r="Y80" i="19"/>
  <c r="Y76" i="19"/>
  <c r="Z74" i="19"/>
  <c r="Y83" i="19"/>
  <c r="Z81" i="19"/>
  <c r="Y96" i="19"/>
  <c r="Z94" i="19"/>
  <c r="Y64" i="19"/>
  <c r="Z62" i="19"/>
  <c r="Y70" i="19"/>
  <c r="Z68" i="19"/>
  <c r="Y108" i="19"/>
  <c r="Z106" i="19"/>
  <c r="Z90" i="19"/>
  <c r="Y92" i="19"/>
  <c r="Z65" i="19"/>
  <c r="Y67" i="19"/>
  <c r="Y89" i="19"/>
  <c r="Z87" i="19"/>
  <c r="Y86" i="19"/>
  <c r="Z84" i="19"/>
  <c r="W20" i="8"/>
  <c r="X13" i="8"/>
  <c r="U13" i="7"/>
  <c r="Y35" i="13" l="1"/>
  <c r="BG18" i="8"/>
  <c r="BH11" i="8"/>
  <c r="BD99" i="19"/>
  <c r="BE97" i="19"/>
  <c r="BE103" i="19"/>
  <c r="BD105" i="19"/>
  <c r="BE100" i="19"/>
  <c r="BD102" i="19"/>
  <c r="P19" i="8"/>
  <c r="Q12" i="8"/>
  <c r="Q14" i="8" s="1"/>
  <c r="P21" i="8"/>
  <c r="Z89" i="19"/>
  <c r="AA87" i="19"/>
  <c r="AA106" i="19"/>
  <c r="Z108" i="19"/>
  <c r="AA68" i="19"/>
  <c r="Z70" i="19"/>
  <c r="AA62" i="19"/>
  <c r="Z64" i="19"/>
  <c r="AA94" i="19"/>
  <c r="Z96" i="19"/>
  <c r="AA74" i="19"/>
  <c r="Z76" i="19"/>
  <c r="Z67" i="19"/>
  <c r="AA65" i="19"/>
  <c r="Z92" i="19"/>
  <c r="AA90" i="19"/>
  <c r="Z80" i="19"/>
  <c r="AA78" i="19"/>
  <c r="Z73" i="19"/>
  <c r="AA71" i="19"/>
  <c r="Z86" i="19"/>
  <c r="AA84" i="19"/>
  <c r="AA81" i="19"/>
  <c r="Z83" i="19"/>
  <c r="Y13" i="8"/>
  <c r="X20" i="8"/>
  <c r="V13" i="7"/>
  <c r="BI11" i="8" l="1"/>
  <c r="BI18" i="8" s="1"/>
  <c r="BH18" i="8"/>
  <c r="Z35" i="13"/>
  <c r="BE105" i="19"/>
  <c r="BF103" i="19"/>
  <c r="BF97" i="19"/>
  <c r="BE99" i="19"/>
  <c r="BE102" i="19"/>
  <c r="BF100" i="19"/>
  <c r="R12" i="8"/>
  <c r="R14" i="8" s="1"/>
  <c r="Q19" i="8"/>
  <c r="Q21" i="8"/>
  <c r="AA86" i="19"/>
  <c r="AB84" i="19"/>
  <c r="AB71" i="19"/>
  <c r="AA73" i="19"/>
  <c r="AB78" i="19"/>
  <c r="AA80" i="19"/>
  <c r="AB90" i="19"/>
  <c r="AA92" i="19"/>
  <c r="AB65" i="19"/>
  <c r="AA67" i="19"/>
  <c r="AA89" i="19"/>
  <c r="AB87" i="19"/>
  <c r="AA83" i="19"/>
  <c r="AB81" i="19"/>
  <c r="AA76" i="19"/>
  <c r="AB74" i="19"/>
  <c r="AA96" i="19"/>
  <c r="AB94" i="19"/>
  <c r="AA64" i="19"/>
  <c r="AB62" i="19"/>
  <c r="AA70" i="19"/>
  <c r="AB68" i="19"/>
  <c r="AA108" i="19"/>
  <c r="AB106" i="19"/>
  <c r="Y20" i="8"/>
  <c r="Z13" i="8"/>
  <c r="W13" i="7"/>
  <c r="O18" i="8"/>
  <c r="AA35" i="13" l="1"/>
  <c r="BG97" i="19"/>
  <c r="BF99" i="19"/>
  <c r="BG100" i="19"/>
  <c r="BF102" i="19"/>
  <c r="BF105" i="19"/>
  <c r="BG103" i="19"/>
  <c r="R19" i="8"/>
  <c r="S12" i="8"/>
  <c r="S14" i="8" s="1"/>
  <c r="R21" i="8"/>
  <c r="AC106" i="19"/>
  <c r="AB108" i="19"/>
  <c r="AC68" i="19"/>
  <c r="AB70" i="19"/>
  <c r="AC62" i="19"/>
  <c r="AB64" i="19"/>
  <c r="AC94" i="19"/>
  <c r="AB96" i="19"/>
  <c r="AC74" i="19"/>
  <c r="AB76" i="19"/>
  <c r="AC81" i="19"/>
  <c r="AB83" i="19"/>
  <c r="AB86" i="19"/>
  <c r="AC84" i="19"/>
  <c r="AB67" i="19"/>
  <c r="AC65" i="19"/>
  <c r="AB92" i="19"/>
  <c r="AC90" i="19"/>
  <c r="AB80" i="19"/>
  <c r="AC78" i="19"/>
  <c r="AB73" i="19"/>
  <c r="AC71" i="19"/>
  <c r="AB89" i="19"/>
  <c r="AC87" i="19"/>
  <c r="O21" i="8"/>
  <c r="AA13" i="8"/>
  <c r="Z20" i="8"/>
  <c r="X13" i="7"/>
  <c r="AB35" i="13" l="1"/>
  <c r="BG102" i="19"/>
  <c r="BH100" i="19"/>
  <c r="BG105" i="19"/>
  <c r="BH103" i="19"/>
  <c r="BG99" i="19"/>
  <c r="BH97" i="19"/>
  <c r="S19" i="8"/>
  <c r="T12" i="8"/>
  <c r="T14" i="8" s="1"/>
  <c r="S21" i="8"/>
  <c r="AC89" i="19"/>
  <c r="AD87" i="19"/>
  <c r="AD78" i="19"/>
  <c r="AC80" i="19"/>
  <c r="AD65" i="19"/>
  <c r="AC67" i="19"/>
  <c r="AC83" i="19"/>
  <c r="AD81" i="19"/>
  <c r="AC76" i="19"/>
  <c r="AD74" i="19"/>
  <c r="AC96" i="19"/>
  <c r="AD94" i="19"/>
  <c r="AC64" i="19"/>
  <c r="AD62" i="19"/>
  <c r="AC70" i="19"/>
  <c r="AD68" i="19"/>
  <c r="AC108" i="19"/>
  <c r="AD106" i="19"/>
  <c r="AD71" i="19"/>
  <c r="AC73" i="19"/>
  <c r="AD90" i="19"/>
  <c r="AC92" i="19"/>
  <c r="AC86" i="19"/>
  <c r="AD84" i="19"/>
  <c r="AA20" i="8"/>
  <c r="AB13" i="8"/>
  <c r="Y13" i="7"/>
  <c r="AC35" i="13" l="1"/>
  <c r="BI103" i="19"/>
  <c r="BI105" i="19" s="1"/>
  <c r="BH105" i="19"/>
  <c r="BI97" i="19"/>
  <c r="BI99" i="19" s="1"/>
  <c r="BH99" i="19"/>
  <c r="BH102" i="19"/>
  <c r="BI100" i="19"/>
  <c r="BI102" i="19" s="1"/>
  <c r="T19" i="8"/>
  <c r="U12" i="8"/>
  <c r="U14" i="8" s="1"/>
  <c r="T21" i="8"/>
  <c r="AD86" i="19"/>
  <c r="AE84" i="19"/>
  <c r="AE106" i="19"/>
  <c r="AD108" i="19"/>
  <c r="AE68" i="19"/>
  <c r="AD70" i="19"/>
  <c r="AE62" i="19"/>
  <c r="AD64" i="19"/>
  <c r="AE74" i="19"/>
  <c r="AD76" i="19"/>
  <c r="AE81" i="19"/>
  <c r="AD83" i="19"/>
  <c r="AD89" i="19"/>
  <c r="AE87" i="19"/>
  <c r="AD92" i="19"/>
  <c r="AE90" i="19"/>
  <c r="AD73" i="19"/>
  <c r="AE71" i="19"/>
  <c r="AD67" i="19"/>
  <c r="AE65" i="19"/>
  <c r="AD80" i="19"/>
  <c r="AE78" i="19"/>
  <c r="AE94" i="19"/>
  <c r="AD96" i="19"/>
  <c r="AC13" i="8"/>
  <c r="AB20" i="8"/>
  <c r="Z13" i="7"/>
  <c r="AD35" i="13" l="1"/>
  <c r="U19" i="8"/>
  <c r="V12" i="8"/>
  <c r="V14" i="8" s="1"/>
  <c r="U21" i="8"/>
  <c r="AF78" i="19"/>
  <c r="AE80" i="19"/>
  <c r="AF65" i="19"/>
  <c r="AE67" i="19"/>
  <c r="AF71" i="19"/>
  <c r="AE73" i="19"/>
  <c r="AF90" i="19"/>
  <c r="AE92" i="19"/>
  <c r="AE89" i="19"/>
  <c r="AF87" i="19"/>
  <c r="AE86" i="19"/>
  <c r="AF84" i="19"/>
  <c r="AE96" i="19"/>
  <c r="AF94" i="19"/>
  <c r="AE83" i="19"/>
  <c r="AF81" i="19"/>
  <c r="AE76" i="19"/>
  <c r="AF74" i="19"/>
  <c r="AE64" i="19"/>
  <c r="AF62" i="19"/>
  <c r="AE70" i="19"/>
  <c r="AF68" i="19"/>
  <c r="AE108" i="19"/>
  <c r="AF106" i="19"/>
  <c r="AC20" i="8"/>
  <c r="AD13" i="8"/>
  <c r="AA13" i="7"/>
  <c r="AE35" i="13" l="1"/>
  <c r="V19" i="8"/>
  <c r="W12" i="8"/>
  <c r="W14" i="8" s="1"/>
  <c r="V21" i="8"/>
  <c r="AG106" i="19"/>
  <c r="AF108" i="19"/>
  <c r="AG68" i="19"/>
  <c r="AF70" i="19"/>
  <c r="AG62" i="19"/>
  <c r="AF64" i="19"/>
  <c r="AG74" i="19"/>
  <c r="AF76" i="19"/>
  <c r="AG81" i="19"/>
  <c r="AF83" i="19"/>
  <c r="AG94" i="19"/>
  <c r="AF96" i="19"/>
  <c r="AF89" i="19"/>
  <c r="AG87" i="19"/>
  <c r="AF92" i="19"/>
  <c r="AG90" i="19"/>
  <c r="AF73" i="19"/>
  <c r="AG71" i="19"/>
  <c r="AF67" i="19"/>
  <c r="AG65" i="19"/>
  <c r="AF80" i="19"/>
  <c r="AG78" i="19"/>
  <c r="AF86" i="19"/>
  <c r="AG84" i="19"/>
  <c r="AE13" i="8"/>
  <c r="AD20" i="8"/>
  <c r="AB13" i="7"/>
  <c r="AF35" i="13" l="1"/>
  <c r="W19" i="8"/>
  <c r="X12" i="8"/>
  <c r="X14" i="8" s="1"/>
  <c r="W21" i="8"/>
  <c r="AG86" i="19"/>
  <c r="AH84" i="19"/>
  <c r="AH78" i="19"/>
  <c r="AG80" i="19"/>
  <c r="AH65" i="19"/>
  <c r="AG67" i="19"/>
  <c r="AH71" i="19"/>
  <c r="AG73" i="19"/>
  <c r="AH90" i="19"/>
  <c r="AG92" i="19"/>
  <c r="AG89" i="19"/>
  <c r="AH87" i="19"/>
  <c r="AG96" i="19"/>
  <c r="AH94" i="19"/>
  <c r="AG83" i="19"/>
  <c r="AH81" i="19"/>
  <c r="AG76" i="19"/>
  <c r="AH74" i="19"/>
  <c r="AG64" i="19"/>
  <c r="AH62" i="19"/>
  <c r="AG70" i="19"/>
  <c r="AH68" i="19"/>
  <c r="AG108" i="19"/>
  <c r="AH106" i="19"/>
  <c r="AE20" i="8"/>
  <c r="AF13" i="8"/>
  <c r="AC13" i="7"/>
  <c r="AG35" i="13" l="1"/>
  <c r="Y12" i="8"/>
  <c r="Y14" i="8" s="1"/>
  <c r="X19" i="8"/>
  <c r="X21" i="8"/>
  <c r="AI106" i="19"/>
  <c r="AH108" i="19"/>
  <c r="AI68" i="19"/>
  <c r="AH70" i="19"/>
  <c r="AI62" i="19"/>
  <c r="AH64" i="19"/>
  <c r="AI74" i="19"/>
  <c r="AH76" i="19"/>
  <c r="AI81" i="19"/>
  <c r="AH83" i="19"/>
  <c r="AI94" i="19"/>
  <c r="AH96" i="19"/>
  <c r="AH86" i="19"/>
  <c r="AI84" i="19"/>
  <c r="AH92" i="19"/>
  <c r="AI90" i="19"/>
  <c r="AH73" i="19"/>
  <c r="AI71" i="19"/>
  <c r="AH67" i="19"/>
  <c r="AI65" i="19"/>
  <c r="AH80" i="19"/>
  <c r="AI78" i="19"/>
  <c r="AH89" i="19"/>
  <c r="AI87" i="19"/>
  <c r="AG13" i="8"/>
  <c r="AF20" i="8"/>
  <c r="AD13" i="7"/>
  <c r="AH35" i="13" l="1"/>
  <c r="Z12" i="8"/>
  <c r="Z14" i="8" s="1"/>
  <c r="Y19" i="8"/>
  <c r="Y21" i="8"/>
  <c r="AI89" i="19"/>
  <c r="AJ87" i="19"/>
  <c r="AJ78" i="19"/>
  <c r="AI80" i="19"/>
  <c r="AJ71" i="19"/>
  <c r="AI73" i="19"/>
  <c r="AJ90" i="19"/>
  <c r="AI92" i="19"/>
  <c r="AI86" i="19"/>
  <c r="AJ84" i="19"/>
  <c r="AI96" i="19"/>
  <c r="AJ94" i="19"/>
  <c r="AI83" i="19"/>
  <c r="AJ81" i="19"/>
  <c r="AI76" i="19"/>
  <c r="AJ74" i="19"/>
  <c r="AI64" i="19"/>
  <c r="AJ62" i="19"/>
  <c r="AI70" i="19"/>
  <c r="AJ68" i="19"/>
  <c r="AI108" i="19"/>
  <c r="AJ106" i="19"/>
  <c r="AJ65" i="19"/>
  <c r="AI67" i="19"/>
  <c r="AG20" i="8"/>
  <c r="AH13" i="8"/>
  <c r="AE13" i="7"/>
  <c r="AI35" i="13" l="1"/>
  <c r="Z19" i="8"/>
  <c r="AA12" i="8"/>
  <c r="AA14" i="8" s="1"/>
  <c r="Z21" i="8"/>
  <c r="AK106" i="19"/>
  <c r="AJ108" i="19"/>
  <c r="AK68" i="19"/>
  <c r="AJ70" i="19"/>
  <c r="AK62" i="19"/>
  <c r="AJ64" i="19"/>
  <c r="AK74" i="19"/>
  <c r="AJ76" i="19"/>
  <c r="AK81" i="19"/>
  <c r="AJ83" i="19"/>
  <c r="AK94" i="19"/>
  <c r="AJ96" i="19"/>
  <c r="AJ86" i="19"/>
  <c r="AK84" i="19"/>
  <c r="AJ89" i="19"/>
  <c r="AK87" i="19"/>
  <c r="AJ67" i="19"/>
  <c r="AK65" i="19"/>
  <c r="AJ92" i="19"/>
  <c r="AK90" i="19"/>
  <c r="AJ73" i="19"/>
  <c r="AK71" i="19"/>
  <c r="AJ80" i="19"/>
  <c r="AK78" i="19"/>
  <c r="AI13" i="8"/>
  <c r="AH20" i="8"/>
  <c r="AF13" i="7"/>
  <c r="AJ35" i="13" l="1"/>
  <c r="AB12" i="8"/>
  <c r="AB14" i="8" s="1"/>
  <c r="AA19" i="8"/>
  <c r="AA21" i="8"/>
  <c r="AL78" i="19"/>
  <c r="AK80" i="19"/>
  <c r="AL71" i="19"/>
  <c r="AK73" i="19"/>
  <c r="AL90" i="19"/>
  <c r="AK92" i="19"/>
  <c r="AL65" i="19"/>
  <c r="AK67" i="19"/>
  <c r="AK89" i="19"/>
  <c r="AL87" i="19"/>
  <c r="AK96" i="19"/>
  <c r="AL94" i="19"/>
  <c r="AK83" i="19"/>
  <c r="AL81" i="19"/>
  <c r="AK76" i="19"/>
  <c r="AL74" i="19"/>
  <c r="AK64" i="19"/>
  <c r="AL62" i="19"/>
  <c r="AK70" i="19"/>
  <c r="AL68" i="19"/>
  <c r="AK108" i="19"/>
  <c r="AL106" i="19"/>
  <c r="AK86" i="19"/>
  <c r="AL84" i="19"/>
  <c r="AI20" i="8"/>
  <c r="AJ13" i="8"/>
  <c r="AG13" i="7"/>
  <c r="AK35" i="13" l="1"/>
  <c r="AC12" i="8"/>
  <c r="AC14" i="8" s="1"/>
  <c r="AB19" i="8"/>
  <c r="AB21" i="8"/>
  <c r="AL86" i="19"/>
  <c r="AM84" i="19"/>
  <c r="AM106" i="19"/>
  <c r="AL108" i="19"/>
  <c r="AM68" i="19"/>
  <c r="AL70" i="19"/>
  <c r="AM62" i="19"/>
  <c r="AL64" i="19"/>
  <c r="AM81" i="19"/>
  <c r="AL83" i="19"/>
  <c r="AM94" i="19"/>
  <c r="AL96" i="19"/>
  <c r="AL89" i="19"/>
  <c r="AM87" i="19"/>
  <c r="AL67" i="19"/>
  <c r="AM65" i="19"/>
  <c r="AL92" i="19"/>
  <c r="AM90" i="19"/>
  <c r="AL73" i="19"/>
  <c r="AM71" i="19"/>
  <c r="AL80" i="19"/>
  <c r="AM78" i="19"/>
  <c r="AM74" i="19"/>
  <c r="AL76" i="19"/>
  <c r="AK13" i="8"/>
  <c r="AJ20" i="8"/>
  <c r="AH13" i="7"/>
  <c r="AL35" i="13" l="1"/>
  <c r="AD12" i="8"/>
  <c r="AD14" i="8" s="1"/>
  <c r="AC19" i="8"/>
  <c r="AC21" i="8"/>
  <c r="AN78" i="19"/>
  <c r="AM80" i="19"/>
  <c r="AN71" i="19"/>
  <c r="AM73" i="19"/>
  <c r="AN90" i="19"/>
  <c r="AM92" i="19"/>
  <c r="AM89" i="19"/>
  <c r="AN87" i="19"/>
  <c r="AM86" i="19"/>
  <c r="AN84" i="19"/>
  <c r="AM76" i="19"/>
  <c r="AN74" i="19"/>
  <c r="AM96" i="19"/>
  <c r="AN94" i="19"/>
  <c r="AM83" i="19"/>
  <c r="AN81" i="19"/>
  <c r="AM64" i="19"/>
  <c r="AN62" i="19"/>
  <c r="AM70" i="19"/>
  <c r="AN68" i="19"/>
  <c r="AM108" i="19"/>
  <c r="AN106" i="19"/>
  <c r="AN65" i="19"/>
  <c r="AM67" i="19"/>
  <c r="AK20" i="8"/>
  <c r="AL13" i="8"/>
  <c r="AI13" i="7"/>
  <c r="AM35" i="13" l="1"/>
  <c r="AE12" i="8"/>
  <c r="AE14" i="8" s="1"/>
  <c r="AD19" i="8"/>
  <c r="AD21" i="8"/>
  <c r="AO106" i="19"/>
  <c r="AN108" i="19"/>
  <c r="AO68" i="19"/>
  <c r="AN70" i="19"/>
  <c r="AO62" i="19"/>
  <c r="AN64" i="19"/>
  <c r="AO81" i="19"/>
  <c r="AN83" i="19"/>
  <c r="AO94" i="19"/>
  <c r="AN96" i="19"/>
  <c r="AN86" i="19"/>
  <c r="AO84" i="19"/>
  <c r="AN89" i="19"/>
  <c r="AO87" i="19"/>
  <c r="AN67" i="19"/>
  <c r="AO65" i="19"/>
  <c r="AN92" i="19"/>
  <c r="AO90" i="19"/>
  <c r="AN73" i="19"/>
  <c r="AO71" i="19"/>
  <c r="AN80" i="19"/>
  <c r="AO78" i="19"/>
  <c r="AO74" i="19"/>
  <c r="AN76" i="19"/>
  <c r="AM13" i="8"/>
  <c r="AL20" i="8"/>
  <c r="AJ13" i="7"/>
  <c r="AN35" i="13" l="1"/>
  <c r="AF12" i="8"/>
  <c r="AF14" i="8" s="1"/>
  <c r="AE19" i="8"/>
  <c r="AE21" i="8"/>
  <c r="AP71" i="19"/>
  <c r="AO73" i="19"/>
  <c r="AP90" i="19"/>
  <c r="AO92" i="19"/>
  <c r="AP65" i="19"/>
  <c r="AO67" i="19"/>
  <c r="AO89" i="19"/>
  <c r="AP87" i="19"/>
  <c r="AO86" i="19"/>
  <c r="AP84" i="19"/>
  <c r="AO76" i="19"/>
  <c r="AP74" i="19"/>
  <c r="AO96" i="19"/>
  <c r="AP94" i="19"/>
  <c r="AO83" i="19"/>
  <c r="AP81" i="19"/>
  <c r="AO64" i="19"/>
  <c r="AP62" i="19"/>
  <c r="AO70" i="19"/>
  <c r="AP68" i="19"/>
  <c r="AO108" i="19"/>
  <c r="AP106" i="19"/>
  <c r="AP78" i="19"/>
  <c r="AO80" i="19"/>
  <c r="AM20" i="8"/>
  <c r="AN13" i="8"/>
  <c r="AK13" i="7"/>
  <c r="AO35" i="13" l="1"/>
  <c r="AG12" i="8"/>
  <c r="AG14" i="8" s="1"/>
  <c r="AF19" i="8"/>
  <c r="AF21" i="8"/>
  <c r="AQ106" i="19"/>
  <c r="AP108" i="19"/>
  <c r="AQ68" i="19"/>
  <c r="AP70" i="19"/>
  <c r="AQ62" i="19"/>
  <c r="AP64" i="19"/>
  <c r="AQ81" i="19"/>
  <c r="AP83" i="19"/>
  <c r="AQ94" i="19"/>
  <c r="AP96" i="19"/>
  <c r="AQ74" i="19"/>
  <c r="AP76" i="19"/>
  <c r="AP86" i="19"/>
  <c r="AQ84" i="19"/>
  <c r="AP89" i="19"/>
  <c r="AQ87" i="19"/>
  <c r="AP80" i="19"/>
  <c r="AQ78" i="19"/>
  <c r="AP67" i="19"/>
  <c r="AQ65" i="19"/>
  <c r="AP92" i="19"/>
  <c r="AQ90" i="19"/>
  <c r="AP73" i="19"/>
  <c r="AQ71" i="19"/>
  <c r="AO13" i="8"/>
  <c r="AN20" i="8"/>
  <c r="AL13" i="7"/>
  <c r="AP35" i="13" l="1"/>
  <c r="AH12" i="8"/>
  <c r="AH14" i="8" s="1"/>
  <c r="AG19" i="8"/>
  <c r="AG21" i="8"/>
  <c r="AR71" i="19"/>
  <c r="AQ73" i="19"/>
  <c r="AR90" i="19"/>
  <c r="AQ92" i="19"/>
  <c r="AR65" i="19"/>
  <c r="AQ67" i="19"/>
  <c r="AR78" i="19"/>
  <c r="AQ80" i="19"/>
  <c r="AQ89" i="19"/>
  <c r="AR87" i="19"/>
  <c r="AQ76" i="19"/>
  <c r="AR74" i="19"/>
  <c r="AQ96" i="19"/>
  <c r="AR94" i="19"/>
  <c r="AQ83" i="19"/>
  <c r="AR81" i="19"/>
  <c r="AQ64" i="19"/>
  <c r="AR62" i="19"/>
  <c r="AQ70" i="19"/>
  <c r="AR68" i="19"/>
  <c r="AQ108" i="19"/>
  <c r="AR106" i="19"/>
  <c r="AQ86" i="19"/>
  <c r="AR84" i="19"/>
  <c r="AO20" i="8"/>
  <c r="AP13" i="8"/>
  <c r="AM13" i="7"/>
  <c r="AQ35" i="13" l="1"/>
  <c r="AI12" i="8"/>
  <c r="AI14" i="8" s="1"/>
  <c r="AH19" i="8"/>
  <c r="AH21" i="8"/>
  <c r="AR86" i="19"/>
  <c r="AS84" i="19"/>
  <c r="AS106" i="19"/>
  <c r="AR108" i="19"/>
  <c r="AS68" i="19"/>
  <c r="AR70" i="19"/>
  <c r="AS62" i="19"/>
  <c r="AR64" i="19"/>
  <c r="AS81" i="19"/>
  <c r="AR83" i="19"/>
  <c r="AS74" i="19"/>
  <c r="AR76" i="19"/>
  <c r="AR89" i="19"/>
  <c r="AS87" i="19"/>
  <c r="AR80" i="19"/>
  <c r="AS78" i="19"/>
  <c r="AR67" i="19"/>
  <c r="AS65" i="19"/>
  <c r="AR92" i="19"/>
  <c r="AS90" i="19"/>
  <c r="AR73" i="19"/>
  <c r="AS71" i="19"/>
  <c r="AS94" i="19"/>
  <c r="AR96" i="19"/>
  <c r="AQ13" i="8"/>
  <c r="AP20" i="8"/>
  <c r="AN13" i="7"/>
  <c r="AR35" i="13" l="1"/>
  <c r="AJ12" i="8"/>
  <c r="AJ14" i="8" s="1"/>
  <c r="AI19" i="8"/>
  <c r="AI21" i="8"/>
  <c r="AT71" i="19"/>
  <c r="AS73" i="19"/>
  <c r="AT90" i="19"/>
  <c r="AS92" i="19"/>
  <c r="AT65" i="19"/>
  <c r="AS67" i="19"/>
  <c r="AT78" i="19"/>
  <c r="AS80" i="19"/>
  <c r="AS89" i="19"/>
  <c r="AT87" i="19"/>
  <c r="AS86" i="19"/>
  <c r="AT84" i="19"/>
  <c r="AS96" i="19"/>
  <c r="AT94" i="19"/>
  <c r="AS76" i="19"/>
  <c r="AT74" i="19"/>
  <c r="AS83" i="19"/>
  <c r="AT81" i="19"/>
  <c r="AS64" i="19"/>
  <c r="AT62" i="19"/>
  <c r="AS70" i="19"/>
  <c r="AT68" i="19"/>
  <c r="AS108" i="19"/>
  <c r="AT106" i="19"/>
  <c r="AQ20" i="8"/>
  <c r="AR13" i="8"/>
  <c r="AO13" i="7"/>
  <c r="AS35" i="13" l="1"/>
  <c r="AK12" i="8"/>
  <c r="AK14" i="8" s="1"/>
  <c r="AJ19" i="8"/>
  <c r="AJ21" i="8"/>
  <c r="AU106" i="19"/>
  <c r="AT108" i="19"/>
  <c r="AU68" i="19"/>
  <c r="AT70" i="19"/>
  <c r="AU62" i="19"/>
  <c r="AT64" i="19"/>
  <c r="AU81" i="19"/>
  <c r="AT83" i="19"/>
  <c r="AU74" i="19"/>
  <c r="AT76" i="19"/>
  <c r="AU94" i="19"/>
  <c r="AT96" i="19"/>
  <c r="AT89" i="19"/>
  <c r="AU87" i="19"/>
  <c r="AT80" i="19"/>
  <c r="AU78" i="19"/>
  <c r="AT67" i="19"/>
  <c r="AU65" i="19"/>
  <c r="AT92" i="19"/>
  <c r="AU90" i="19"/>
  <c r="AT73" i="19"/>
  <c r="AU71" i="19"/>
  <c r="AT86" i="19"/>
  <c r="AU84" i="19"/>
  <c r="AS13" i="8"/>
  <c r="AR20" i="8"/>
  <c r="AP13" i="7"/>
  <c r="AT35" i="13" l="1"/>
  <c r="AU76" i="19"/>
  <c r="AV74" i="19"/>
  <c r="AU64" i="19"/>
  <c r="AV62" i="19"/>
  <c r="AU108" i="19"/>
  <c r="AV106" i="19"/>
  <c r="AU80" i="19"/>
  <c r="AV78" i="19"/>
  <c r="AU86" i="19"/>
  <c r="AV84" i="19"/>
  <c r="AU92" i="19"/>
  <c r="AV90" i="19"/>
  <c r="AU96" i="19"/>
  <c r="AV94" i="19"/>
  <c r="AU83" i="19"/>
  <c r="AV81" i="19"/>
  <c r="AU70" i="19"/>
  <c r="AV68" i="19"/>
  <c r="AU73" i="19"/>
  <c r="AV71" i="19"/>
  <c r="AU67" i="19"/>
  <c r="AV65" i="19"/>
  <c r="AU89" i="19"/>
  <c r="AV87" i="19"/>
  <c r="AL12" i="8"/>
  <c r="AL14" i="8" s="1"/>
  <c r="AK19" i="8"/>
  <c r="AK21" i="8"/>
  <c r="AS20" i="8"/>
  <c r="AT13" i="8"/>
  <c r="AQ13" i="7"/>
  <c r="AU35" i="13" l="1"/>
  <c r="AV89" i="19"/>
  <c r="AW87" i="19"/>
  <c r="AV73" i="19"/>
  <c r="AW71" i="19"/>
  <c r="AW81" i="19"/>
  <c r="AV83" i="19"/>
  <c r="AV92" i="19"/>
  <c r="AW90" i="19"/>
  <c r="AV80" i="19"/>
  <c r="AW78" i="19"/>
  <c r="AV64" i="19"/>
  <c r="AW62" i="19"/>
  <c r="AV67" i="19"/>
  <c r="AW65" i="19"/>
  <c r="AW68" i="19"/>
  <c r="AV70" i="19"/>
  <c r="AW94" i="19"/>
  <c r="AV96" i="19"/>
  <c r="AW84" i="19"/>
  <c r="AV86" i="19"/>
  <c r="AW106" i="19"/>
  <c r="AV108" i="19"/>
  <c r="AV76" i="19"/>
  <c r="AW74" i="19"/>
  <c r="AM12" i="8"/>
  <c r="AM14" i="8" s="1"/>
  <c r="AL19" i="8"/>
  <c r="AL21" i="8"/>
  <c r="AT20" i="8"/>
  <c r="AU13" i="8"/>
  <c r="AR13" i="7"/>
  <c r="AV35" i="13" l="1"/>
  <c r="AX74" i="19"/>
  <c r="AW76" i="19"/>
  <c r="AX62" i="19"/>
  <c r="AW64" i="19"/>
  <c r="AX90" i="19"/>
  <c r="AW92" i="19"/>
  <c r="AX71" i="19"/>
  <c r="AW73" i="19"/>
  <c r="AX84" i="19"/>
  <c r="AW86" i="19"/>
  <c r="AX68" i="19"/>
  <c r="AW70" i="19"/>
  <c r="AX65" i="19"/>
  <c r="AW67" i="19"/>
  <c r="AX78" i="19"/>
  <c r="AW80" i="19"/>
  <c r="AX87" i="19"/>
  <c r="AW89" i="19"/>
  <c r="AX106" i="19"/>
  <c r="AW108" i="19"/>
  <c r="AX94" i="19"/>
  <c r="AW96" i="19"/>
  <c r="AW83" i="19"/>
  <c r="AX81" i="19"/>
  <c r="AU20" i="8"/>
  <c r="AV13" i="8"/>
  <c r="AN12" i="8"/>
  <c r="AN14" i="8" s="1"/>
  <c r="AM19" i="8"/>
  <c r="AM21" i="8"/>
  <c r="AT13" i="7"/>
  <c r="AS13" i="7"/>
  <c r="AW35" i="13" l="1"/>
  <c r="AY81" i="19"/>
  <c r="AX83" i="19"/>
  <c r="AY106" i="19"/>
  <c r="AX108" i="19"/>
  <c r="AX80" i="19"/>
  <c r="AY78" i="19"/>
  <c r="AX70" i="19"/>
  <c r="AY68" i="19"/>
  <c r="AY71" i="19"/>
  <c r="AX73" i="19"/>
  <c r="AX64" i="19"/>
  <c r="AY62" i="19"/>
  <c r="AY94" i="19"/>
  <c r="AX96" i="19"/>
  <c r="AY87" i="19"/>
  <c r="AX89" i="19"/>
  <c r="AY65" i="19"/>
  <c r="AX67" i="19"/>
  <c r="AY84" i="19"/>
  <c r="AX86" i="19"/>
  <c r="AY90" i="19"/>
  <c r="AX92" i="19"/>
  <c r="AY74" i="19"/>
  <c r="AX76" i="19"/>
  <c r="AV20" i="8"/>
  <c r="AW13" i="8"/>
  <c r="AO12" i="8"/>
  <c r="AO14" i="8" s="1"/>
  <c r="AN19" i="8"/>
  <c r="AN21" i="8"/>
  <c r="AX35" i="13" l="1"/>
  <c r="AY80" i="19"/>
  <c r="AZ78" i="19"/>
  <c r="AY67" i="19"/>
  <c r="AZ65" i="19"/>
  <c r="AY96" i="19"/>
  <c r="AZ94" i="19"/>
  <c r="AY73" i="19"/>
  <c r="AZ71" i="19"/>
  <c r="AY83" i="19"/>
  <c r="AZ81" i="19"/>
  <c r="AY92" i="19"/>
  <c r="AZ90" i="19"/>
  <c r="AY64" i="19"/>
  <c r="AZ62" i="19"/>
  <c r="AY70" i="19"/>
  <c r="AZ68" i="19"/>
  <c r="AY76" i="19"/>
  <c r="AZ74" i="19"/>
  <c r="AY86" i="19"/>
  <c r="AZ84" i="19"/>
  <c r="AY89" i="19"/>
  <c r="AZ87" i="19"/>
  <c r="AY108" i="19"/>
  <c r="AZ106" i="19"/>
  <c r="AX13" i="8"/>
  <c r="AW20" i="8"/>
  <c r="AP12" i="8"/>
  <c r="AP14" i="8" s="1"/>
  <c r="AO19" i="8"/>
  <c r="AO21" i="8"/>
  <c r="AY35" i="13" l="1"/>
  <c r="BA87" i="19"/>
  <c r="AZ89" i="19"/>
  <c r="BA74" i="19"/>
  <c r="AZ76" i="19"/>
  <c r="BA62" i="19"/>
  <c r="AZ64" i="19"/>
  <c r="BA71" i="19"/>
  <c r="AZ73" i="19"/>
  <c r="AZ67" i="19"/>
  <c r="BA65" i="19"/>
  <c r="AZ108" i="19"/>
  <c r="BA106" i="19"/>
  <c r="BA84" i="19"/>
  <c r="AZ86" i="19"/>
  <c r="AZ70" i="19"/>
  <c r="BA68" i="19"/>
  <c r="AZ92" i="19"/>
  <c r="BA90" i="19"/>
  <c r="BA81" i="19"/>
  <c r="AZ83" i="19"/>
  <c r="AZ96" i="19"/>
  <c r="BA94" i="19"/>
  <c r="AZ80" i="19"/>
  <c r="BA78" i="19"/>
  <c r="AX20" i="8"/>
  <c r="AY13" i="8"/>
  <c r="AQ12" i="8"/>
  <c r="AQ14" i="8" s="1"/>
  <c r="AP19" i="8"/>
  <c r="AP21" i="8"/>
  <c r="AZ35" i="13" l="1"/>
  <c r="BB94" i="19"/>
  <c r="BA96" i="19"/>
  <c r="BB90" i="19"/>
  <c r="BA92" i="19"/>
  <c r="BA67" i="19"/>
  <c r="BB65" i="19"/>
  <c r="BB84" i="19"/>
  <c r="BA86" i="19"/>
  <c r="BA76" i="19"/>
  <c r="BB74" i="19"/>
  <c r="BA80" i="19"/>
  <c r="BB78" i="19"/>
  <c r="BB68" i="19"/>
  <c r="BA70" i="19"/>
  <c r="BB106" i="19"/>
  <c r="BA108" i="19"/>
  <c r="BB81" i="19"/>
  <c r="BA83" i="19"/>
  <c r="BB71" i="19"/>
  <c r="BA73" i="19"/>
  <c r="BA64" i="19"/>
  <c r="BB62" i="19"/>
  <c r="BA89" i="19"/>
  <c r="BB87" i="19"/>
  <c r="AY20" i="8"/>
  <c r="AZ13" i="8"/>
  <c r="AR12" i="8"/>
  <c r="AR14" i="8" s="1"/>
  <c r="AQ19" i="8"/>
  <c r="AQ21" i="8"/>
  <c r="BA35" i="13" l="1"/>
  <c r="BB64" i="19"/>
  <c r="BC62" i="19"/>
  <c r="BC74" i="19"/>
  <c r="BB76" i="19"/>
  <c r="BC81" i="19"/>
  <c r="BB83" i="19"/>
  <c r="BC68" i="19"/>
  <c r="BB70" i="19"/>
  <c r="BC84" i="19"/>
  <c r="BB86" i="19"/>
  <c r="BB92" i="19"/>
  <c r="BC90" i="19"/>
  <c r="BC87" i="19"/>
  <c r="BB89" i="19"/>
  <c r="BC78" i="19"/>
  <c r="BB80" i="19"/>
  <c r="BC65" i="19"/>
  <c r="BB67" i="19"/>
  <c r="BC71" i="19"/>
  <c r="BB73" i="19"/>
  <c r="BC106" i="19"/>
  <c r="BB108" i="19"/>
  <c r="BB96" i="19"/>
  <c r="BC94" i="19"/>
  <c r="BA13" i="8"/>
  <c r="AZ20" i="8"/>
  <c r="AS12" i="8"/>
  <c r="AS14" i="8" s="1"/>
  <c r="AR19" i="8"/>
  <c r="AR21" i="8"/>
  <c r="BB35" i="13" l="1"/>
  <c r="BD90" i="19"/>
  <c r="BC92" i="19"/>
  <c r="BD71" i="19"/>
  <c r="BC73" i="19"/>
  <c r="BC80" i="19"/>
  <c r="BD78" i="19"/>
  <c r="BD68" i="19"/>
  <c r="BC70" i="19"/>
  <c r="BC76" i="19"/>
  <c r="BD74" i="19"/>
  <c r="BC96" i="19"/>
  <c r="BD94" i="19"/>
  <c r="BD62" i="19"/>
  <c r="BC64" i="19"/>
  <c r="BD106" i="19"/>
  <c r="BC108" i="19"/>
  <c r="BC67" i="19"/>
  <c r="BD65" i="19"/>
  <c r="BC89" i="19"/>
  <c r="BD87" i="19"/>
  <c r="BD84" i="19"/>
  <c r="BC86" i="19"/>
  <c r="BC83" i="19"/>
  <c r="BD81" i="19"/>
  <c r="BB13" i="8"/>
  <c r="BA20" i="8"/>
  <c r="AT12" i="8"/>
  <c r="AT14" i="8" s="1"/>
  <c r="AS19" i="8"/>
  <c r="AS21" i="8"/>
  <c r="BC35" i="13" l="1"/>
  <c r="BD67" i="19"/>
  <c r="BE65" i="19"/>
  <c r="BD76" i="19"/>
  <c r="BE74" i="19"/>
  <c r="BD80" i="19"/>
  <c r="BE78" i="19"/>
  <c r="BD86" i="19"/>
  <c r="BE84" i="19"/>
  <c r="BE62" i="19"/>
  <c r="BD64" i="19"/>
  <c r="BE81" i="19"/>
  <c r="BD83" i="19"/>
  <c r="BE87" i="19"/>
  <c r="BD89" i="19"/>
  <c r="BE94" i="19"/>
  <c r="BD96" i="19"/>
  <c r="BE106" i="19"/>
  <c r="BD108" i="19"/>
  <c r="BE68" i="19"/>
  <c r="BD70" i="19"/>
  <c r="BE71" i="19"/>
  <c r="BD73" i="19"/>
  <c r="BD92" i="19"/>
  <c r="BE90" i="19"/>
  <c r="BB20" i="8"/>
  <c r="BC13" i="8"/>
  <c r="AU12" i="8"/>
  <c r="AT19" i="8"/>
  <c r="AT21" i="8"/>
  <c r="BD35" i="13" l="1"/>
  <c r="BE86" i="19"/>
  <c r="BF84" i="19"/>
  <c r="BF74" i="19"/>
  <c r="BE76" i="19"/>
  <c r="BF87" i="19"/>
  <c r="BE89" i="19"/>
  <c r="BF71" i="19"/>
  <c r="BE73" i="19"/>
  <c r="BF90" i="19"/>
  <c r="BE92" i="19"/>
  <c r="BE80" i="19"/>
  <c r="BF78" i="19"/>
  <c r="BE67" i="19"/>
  <c r="BF65" i="19"/>
  <c r="BF106" i="19"/>
  <c r="BE108" i="19"/>
  <c r="BE70" i="19"/>
  <c r="BF68" i="19"/>
  <c r="BE96" i="19"/>
  <c r="BF94" i="19"/>
  <c r="BE83" i="19"/>
  <c r="BF81" i="19"/>
  <c r="BF62" i="19"/>
  <c r="BE64" i="19"/>
  <c r="BD13" i="8"/>
  <c r="BC20" i="8"/>
  <c r="AU14" i="8"/>
  <c r="AU21" i="8" s="1"/>
  <c r="AV12" i="8"/>
  <c r="AU19" i="8"/>
  <c r="BE35" i="13" l="1"/>
  <c r="BG81" i="19"/>
  <c r="BF83" i="19"/>
  <c r="BF70" i="19"/>
  <c r="BG68" i="19"/>
  <c r="BF67" i="19"/>
  <c r="BG65" i="19"/>
  <c r="BF86" i="19"/>
  <c r="BG84" i="19"/>
  <c r="BF73" i="19"/>
  <c r="BG71" i="19"/>
  <c r="BF89" i="19"/>
  <c r="BG87" i="19"/>
  <c r="BG94" i="19"/>
  <c r="BF96" i="19"/>
  <c r="BF80" i="19"/>
  <c r="BG78" i="19"/>
  <c r="BF64" i="19"/>
  <c r="BG62" i="19"/>
  <c r="BG106" i="19"/>
  <c r="BF108" i="19"/>
  <c r="BG90" i="19"/>
  <c r="BF92" i="19"/>
  <c r="BG74" i="19"/>
  <c r="BF76" i="19"/>
  <c r="BD20" i="8"/>
  <c r="BE13" i="8"/>
  <c r="AV19" i="8"/>
  <c r="AV14" i="8"/>
  <c r="AV21" i="8" s="1"/>
  <c r="AW12" i="8"/>
  <c r="BF35" i="13" l="1"/>
  <c r="BG64" i="19"/>
  <c r="BH62" i="19"/>
  <c r="BH71" i="19"/>
  <c r="BG73" i="19"/>
  <c r="BH84" i="19"/>
  <c r="BG86" i="19"/>
  <c r="BG70" i="19"/>
  <c r="BH68" i="19"/>
  <c r="BG76" i="19"/>
  <c r="BH74" i="19"/>
  <c r="BH94" i="19"/>
  <c r="BG96" i="19"/>
  <c r="BG80" i="19"/>
  <c r="BH78" i="19"/>
  <c r="BH87" i="19"/>
  <c r="BG89" i="19"/>
  <c r="BH65" i="19"/>
  <c r="BG67" i="19"/>
  <c r="BG92" i="19"/>
  <c r="BH90" i="19"/>
  <c r="BH106" i="19"/>
  <c r="BG108" i="19"/>
  <c r="BG83" i="19"/>
  <c r="BH81" i="19"/>
  <c r="BF13" i="8"/>
  <c r="BE20" i="8"/>
  <c r="AW14" i="8"/>
  <c r="AW21" i="8" s="1"/>
  <c r="AX12" i="8"/>
  <c r="AW19" i="8"/>
  <c r="BG35" i="13" l="1"/>
  <c r="BI90" i="19"/>
  <c r="BI92" i="19" s="1"/>
  <c r="BH92" i="19"/>
  <c r="BI68" i="19"/>
  <c r="BI70" i="19" s="1"/>
  <c r="BH70" i="19"/>
  <c r="BH89" i="19"/>
  <c r="BI87" i="19"/>
  <c r="BI89" i="19" s="1"/>
  <c r="BI94" i="19"/>
  <c r="BI96" i="19" s="1"/>
  <c r="BH96" i="19"/>
  <c r="BH73" i="19"/>
  <c r="BI71" i="19"/>
  <c r="BI73" i="19" s="1"/>
  <c r="BH83" i="19"/>
  <c r="BI81" i="19"/>
  <c r="BI83" i="19" s="1"/>
  <c r="BH80" i="19"/>
  <c r="BI78" i="19"/>
  <c r="BI80" i="19" s="1"/>
  <c r="BH76" i="19"/>
  <c r="BI74" i="19"/>
  <c r="BI76" i="19" s="1"/>
  <c r="BH64" i="19"/>
  <c r="BI62" i="19"/>
  <c r="BI64" i="19" s="1"/>
  <c r="BI106" i="19"/>
  <c r="BI108" i="19" s="1"/>
  <c r="BH108" i="19"/>
  <c r="BI65" i="19"/>
  <c r="BI67" i="19" s="1"/>
  <c r="BH67" i="19"/>
  <c r="BH86" i="19"/>
  <c r="BI84" i="19"/>
  <c r="BI86" i="19" s="1"/>
  <c r="BF20" i="8"/>
  <c r="BG13" i="8"/>
  <c r="AY12" i="8"/>
  <c r="AZ12" i="8" s="1"/>
  <c r="AX19" i="8"/>
  <c r="AX14" i="8"/>
  <c r="AX21" i="8" s="1"/>
  <c r="BH35" i="13" l="1"/>
  <c r="AZ19" i="8"/>
  <c r="BA12" i="8"/>
  <c r="AZ14" i="8"/>
  <c r="AZ21" i="8" s="1"/>
  <c r="BH13" i="8"/>
  <c r="BG20" i="8"/>
  <c r="AY19" i="8"/>
  <c r="AY14" i="8"/>
  <c r="AY21" i="8" s="1"/>
  <c r="BI35" i="13" l="1"/>
  <c r="BI13" i="8"/>
  <c r="BI20" i="8" s="1"/>
  <c r="BH20" i="8"/>
  <c r="BA14" i="8"/>
  <c r="BA21" i="8" s="1"/>
  <c r="BB12" i="8"/>
  <c r="BA19" i="8"/>
  <c r="BB14" i="8" l="1"/>
  <c r="BB21" i="8" s="1"/>
  <c r="BC12" i="8"/>
  <c r="BB19" i="8"/>
  <c r="BD12" i="8" l="1"/>
  <c r="BC19" i="8"/>
  <c r="BC14" i="8"/>
  <c r="BC21" i="8" s="1"/>
  <c r="BD19" i="8" l="1"/>
  <c r="BE12" i="8"/>
  <c r="BD14" i="8"/>
  <c r="BD21" i="8" s="1"/>
  <c r="BE14" i="8" l="1"/>
  <c r="BE21" i="8" s="1"/>
  <c r="BF12" i="8"/>
  <c r="BE19" i="8"/>
  <c r="BG12" i="8" l="1"/>
  <c r="BF19" i="8"/>
  <c r="BF14" i="8"/>
  <c r="BF21" i="8" s="1"/>
  <c r="BH12" i="8" l="1"/>
  <c r="BG19" i="8"/>
  <c r="BG14" i="8"/>
  <c r="BG21" i="8" s="1"/>
  <c r="BH19" i="8" l="1"/>
  <c r="BH14" i="8"/>
  <c r="BH21" i="8" s="1"/>
  <c r="BI12" i="8"/>
  <c r="BI19" i="8" l="1"/>
  <c r="BI14" i="8"/>
  <c r="BI21" i="8" s="1"/>
</calcChain>
</file>

<file path=xl/comments1.xml><?xml version="1.0" encoding="utf-8"?>
<comments xmlns="http://schemas.openxmlformats.org/spreadsheetml/2006/main">
  <authors>
    <author>Piotr Mierzejewski</author>
  </authors>
  <commentList>
    <comment ref="J7" authorId="0" shapeId="0">
      <text>
        <r>
          <rPr>
            <sz val="8"/>
            <color indexed="81"/>
            <rFont val="Tahoma"/>
            <family val="2"/>
            <charset val="238"/>
          </rPr>
          <t xml:space="preserve">Dane opracowane na bazie wyników NSP'2011: </t>
        </r>
        <r>
          <rPr>
            <b/>
            <sz val="8"/>
            <color indexed="81"/>
            <rFont val="Tahoma"/>
            <family val="2"/>
            <charset val="238"/>
          </rPr>
          <t xml:space="preserve">38 497 tys.
</t>
        </r>
        <r>
          <rPr>
            <sz val="8"/>
            <color indexed="81"/>
            <rFont val="Tahoma"/>
            <family val="2"/>
            <charset val="238"/>
          </rPr>
          <t>Źródło: Mały Rocznik Statystyczny Polski 2016, Tabl. 2(64), Bilans ludności - Stan ludności w dniu 1 stycznia 2010</t>
        </r>
      </text>
    </comment>
    <comment ref="K7" authorId="0" shapeId="0">
      <text>
        <r>
          <rPr>
            <sz val="8"/>
            <color indexed="81"/>
            <rFont val="Tahoma"/>
            <family val="2"/>
            <charset val="238"/>
          </rPr>
          <t>Dane opracowane na bazie wyników NSP'2011.</t>
        </r>
      </text>
    </comment>
  </commentList>
</comments>
</file>

<file path=xl/sharedStrings.xml><?xml version="1.0" encoding="utf-8"?>
<sst xmlns="http://schemas.openxmlformats.org/spreadsheetml/2006/main" count="743" uniqueCount="275">
  <si>
    <t>POLSKA</t>
  </si>
  <si>
    <t>Źródło: ECB, http://sdw.ecb.europa.eu/quickview.do?SERIES_KEY=120.EXR.A.PLN.EUR.SP00.A</t>
  </si>
  <si>
    <t xml:space="preserve">PM2.5  </t>
  </si>
  <si>
    <t>Poland</t>
  </si>
  <si>
    <t>55-59</t>
  </si>
  <si>
    <t>60-64</t>
  </si>
  <si>
    <t>65-69</t>
  </si>
  <si>
    <t>70-74</t>
  </si>
  <si>
    <t>75-79</t>
  </si>
  <si>
    <t>dB</t>
  </si>
  <si>
    <t>Elastyczność X</t>
  </si>
  <si>
    <t>VoT</t>
  </si>
  <si>
    <t>Elastyczność Y</t>
  </si>
  <si>
    <t>EUR, 2008</t>
  </si>
  <si>
    <t>PLN, 2008</t>
  </si>
  <si>
    <t>High</t>
  </si>
  <si>
    <t>Medium</t>
  </si>
  <si>
    <t>Low</t>
  </si>
  <si>
    <t>Indeksacja = inflacja EUR</t>
  </si>
  <si>
    <t>Wskaźnik korekty</t>
  </si>
  <si>
    <t>Wskaźnik przeliczenia na statki morskie</t>
  </si>
  <si>
    <t>Rok</t>
  </si>
  <si>
    <t>Cyprus</t>
  </si>
  <si>
    <t>Malta</t>
  </si>
  <si>
    <t>Norway</t>
  </si>
  <si>
    <t>Switzerland</t>
  </si>
  <si>
    <t>EU27-Malta-Cypr+No+Ch</t>
  </si>
  <si>
    <t>EU 27</t>
  </si>
  <si>
    <t>Parytet PKB dla Polski</t>
  </si>
  <si>
    <t>EU27-Malta-Cypr</t>
  </si>
  <si>
    <t>Transport:</t>
  </si>
  <si>
    <t>Drogowy</t>
  </si>
  <si>
    <t>Kolejowy</t>
  </si>
  <si>
    <t>Lotniczy</t>
  </si>
  <si>
    <t>Wody śródlądowe</t>
  </si>
  <si>
    <t>Morski</t>
  </si>
  <si>
    <t>Czas w porcie</t>
  </si>
  <si>
    <t>Oczekiwanie na śluzę</t>
  </si>
  <si>
    <t>Kontenery</t>
  </si>
  <si>
    <t>n/a</t>
  </si>
  <si>
    <t>Ładunek nieskonteneryzowany</t>
  </si>
  <si>
    <t>Średnio</t>
  </si>
  <si>
    <t>Waga w t</t>
  </si>
  <si>
    <t>Źródło: Values of time and reliability in passenger and freight transport in The Netherlands, str. 51, tab. 23</t>
  </si>
  <si>
    <t xml:space="preserve">Źródło: VALUE OF FREIGHT TRAVEL-TIME SAVINGS, Gerard de Jong, 2000 </t>
  </si>
  <si>
    <t>Ładunek na 1 pojeździe w tonach, wartości przyjęte do badań holenderskich</t>
  </si>
  <si>
    <t>Oszczędność czasu dla towarów, na 1 pojazdo-godzinę, wartości holenderskie na 2010 r., EUR</t>
  </si>
  <si>
    <t>PKB per capita w PPS</t>
  </si>
  <si>
    <t>Liczba ludności</t>
  </si>
  <si>
    <t>Parytet PKB - korekta dla Polski</t>
  </si>
  <si>
    <t>Służbowe</t>
  </si>
  <si>
    <t>Transport</t>
  </si>
  <si>
    <t>Pozostałe (krótki dystans)</t>
  </si>
  <si>
    <t>Autobus</t>
  </si>
  <si>
    <t>Korekta o parytet PKB</t>
  </si>
  <si>
    <t>Ładunek</t>
  </si>
  <si>
    <t>NMVOC</t>
  </si>
  <si>
    <t>obszar miejski</t>
  </si>
  <si>
    <t>obszar zamiejski</t>
  </si>
  <si>
    <r>
      <t>NO</t>
    </r>
    <r>
      <rPr>
        <vertAlign val="subscript"/>
        <sz val="11"/>
        <color indexed="8"/>
        <rFont val="Calibri"/>
        <family val="2"/>
        <charset val="238"/>
      </rPr>
      <t>x</t>
    </r>
  </si>
  <si>
    <r>
      <t>SO</t>
    </r>
    <r>
      <rPr>
        <vertAlign val="subscript"/>
        <sz val="11"/>
        <color indexed="8"/>
        <rFont val="Calibri"/>
        <family val="2"/>
        <charset val="238"/>
      </rPr>
      <t>2</t>
    </r>
  </si>
  <si>
    <t>I METODA - koszty krańcowe 1 pojazdo-km</t>
  </si>
  <si>
    <t>Parametry przyjęte w kalkulatorze: region Polska, elastyczność przeliczenia parytetu siły nabywczej 1</t>
  </si>
  <si>
    <t>Dane z kalkulatora Update of the Handbook on External Costs of Transport (RICARDO-AEA 2014)</t>
  </si>
  <si>
    <t>Samochód osobowy</t>
  </si>
  <si>
    <t>Motocykl</t>
  </si>
  <si>
    <t>Samochód dostawczy</t>
  </si>
  <si>
    <t>Pojazd ciężarowy</t>
  </si>
  <si>
    <t>Pojazd</t>
  </si>
  <si>
    <t>Pora dnia</t>
  </si>
  <si>
    <t>Dzień</t>
  </si>
  <si>
    <t>Noc</t>
  </si>
  <si>
    <t>Natężenie ruchu</t>
  </si>
  <si>
    <t>Wysokie</t>
  </si>
  <si>
    <t>Niskie</t>
  </si>
  <si>
    <t>Teren miejski</t>
  </si>
  <si>
    <t>Teren podmiejski</t>
  </si>
  <si>
    <t>Teren zamiejski</t>
  </si>
  <si>
    <t>Średnia proporcja pór dnia</t>
  </si>
  <si>
    <t>Źródło: NK</t>
  </si>
  <si>
    <t>II METODA - koszty średnie na osobę</t>
  </si>
  <si>
    <t>Koszt średni na osobę, na którą hałas oddziałuje znacząco dla Polski - EUR w 2008 roku</t>
  </si>
  <si>
    <t>Wartość emisji gazów cieplarnianych wg Europejskiego Banku Inwestycyjnego (EUR/t CO2, ceny 2006)</t>
  </si>
  <si>
    <t>Scenariusz</t>
  </si>
  <si>
    <t>Co roku dodajemy</t>
  </si>
  <si>
    <t>Wartość podstawowa - 2010 r.</t>
  </si>
  <si>
    <t>Źródło: External Costs of Transport in Europe, Update Study for 2008 (2011), Table 1</t>
  </si>
  <si>
    <t>Transport pasażerski</t>
  </si>
  <si>
    <t>Transport drogowy</t>
  </si>
  <si>
    <t>Transport towarowy</t>
  </si>
  <si>
    <t>Trasport kolejowy</t>
  </si>
  <si>
    <t>Transport lotniczy</t>
  </si>
  <si>
    <t>Drogowy razem</t>
  </si>
  <si>
    <t>Towarowy</t>
  </si>
  <si>
    <t>Samochody osobowe</t>
  </si>
  <si>
    <t>Autobusy</t>
  </si>
  <si>
    <t>Motocykle</t>
  </si>
  <si>
    <t>Pasażerski</t>
  </si>
  <si>
    <t>Dostawcze</t>
  </si>
  <si>
    <t>Ciężarowe</t>
  </si>
  <si>
    <t>Wypadki</t>
  </si>
  <si>
    <t>Hałas</t>
  </si>
  <si>
    <t>Kongestia (koszty opóźnień)</t>
  </si>
  <si>
    <t>Źródło: External Costs of Transport in Europe, Update Study for 2008 (2011), Table 24, scenariusz minimum</t>
  </si>
  <si>
    <t>Koszty jednostkowe, Unia Europejska bez Malty i Cypru, z uwzględnieniem Norwegii i Szwajcarii, EUR 2008</t>
  </si>
  <si>
    <t>Koszty jednostkowe, Unia Europejska bez Malty i Cypru, z uwzględnieniem Norwegii i Szwajcarii, EUR 2008 - uzupełnione</t>
  </si>
  <si>
    <t>EUR/1000 paskm</t>
  </si>
  <si>
    <t>EUR/1000 tkm</t>
  </si>
  <si>
    <t>PLN/1000 paskm</t>
  </si>
  <si>
    <t>PLN/1000 tkm</t>
  </si>
  <si>
    <t>DANE ŹRÓDŁOWE</t>
  </si>
  <si>
    <t>Transport morski</t>
  </si>
  <si>
    <t>Koszty jednostkowe, Polska, PLN 2008 - uzupełnione</t>
  </si>
  <si>
    <t>Źródło: GUS, Prognoza ludności na lata 2014-2050, 2014</t>
  </si>
  <si>
    <t>Źródło: Opracowanie własne</t>
  </si>
  <si>
    <t>Źródło: Ricardo AEA, tabela 15, str. 37</t>
  </si>
  <si>
    <t>EUR, 2010</t>
  </si>
  <si>
    <t>PLN, 2010</t>
  </si>
  <si>
    <t>Oszczędność czasu dla towarów, na 1 tono-godzinę, wartości holenderskie na 2010 r., EUR</t>
  </si>
  <si>
    <t>Oszczędność czasu dla towarów, na 1 tono-godzinę, wartości polskie - indeksacja w czasie</t>
  </si>
  <si>
    <t>Indeksacja = X * (PKB per cap PL) * inflacja PL</t>
  </si>
  <si>
    <t>Indeksacja = Y * (PKB per cap PL) * inflacja PL</t>
  </si>
  <si>
    <t>Indeksacja = Y * (PKB per cap PL) * inflacja PL, skumulowane od 2010</t>
  </si>
  <si>
    <t>Indeksacja = Y * (PKB per cap PL) * inflacja PL, skumulowane od 2008</t>
  </si>
  <si>
    <t>Źródło: "External Costs of Transport", Delft, INFRAS 2011 Table 60</t>
  </si>
  <si>
    <t>Ofiara śmiertelna</t>
  </si>
  <si>
    <t>Ofiara ciężko ranna</t>
  </si>
  <si>
    <t>Ofiara lekko ranna</t>
  </si>
  <si>
    <t>Źródło: NK - lipiec 2015</t>
  </si>
  <si>
    <t>v [km/h]</t>
  </si>
  <si>
    <t>LV</t>
  </si>
  <si>
    <t>HGV</t>
  </si>
  <si>
    <t>0-10</t>
  </si>
  <si>
    <t>11-20</t>
  </si>
  <si>
    <t>21-30</t>
  </si>
  <si>
    <t>31-40</t>
  </si>
  <si>
    <t>41-50</t>
  </si>
  <si>
    <t>51-60</t>
  </si>
  <si>
    <t>61-70</t>
  </si>
  <si>
    <t>71-80</t>
  </si>
  <si>
    <t>81-90</t>
  </si>
  <si>
    <t>91-100</t>
  </si>
  <si>
    <t>101-110</t>
  </si>
  <si>
    <t>111-120</t>
  </si>
  <si>
    <t>121-130</t>
  </si>
  <si>
    <t>131-140</t>
  </si>
  <si>
    <t>Jednostkowe koszty zanieczyszczenia środowiska - przykład kształtowania się kosztu w latach [PLN/pojkm]</t>
  </si>
  <si>
    <t>Jednostkowe koszty hałasu - przykład kształtowania się kosztu w latach [PLN/pojkm]</t>
  </si>
  <si>
    <t>Jednostkowe koszty eksploatacji pojazdów w transporcie drogowym - przykład kształtowania się kosztu w latach [PLN/pojkm]</t>
  </si>
  <si>
    <t>Koszty jednostkowe zanieczyszczenia środowiska w transporcie drogowym</t>
  </si>
  <si>
    <t>Koszty jednostkowe czasu pasażerów i prowadzących pojazdy, wszystkie gałęzie transportu</t>
  </si>
  <si>
    <t>Służbowe*</t>
  </si>
  <si>
    <t>Koszty jednostkowe eksploatacji pojazdów w transporcie drogowym</t>
  </si>
  <si>
    <t>Koszty jednostkowe hałasu w transporcie lądowym</t>
  </si>
  <si>
    <t>Koszty jednostkowe wypadków</t>
  </si>
  <si>
    <t>Straty materialne*</t>
  </si>
  <si>
    <t>*straty materialne odnoszą się tylko do transportu drogowego</t>
  </si>
  <si>
    <t>Koszty jednostkowe zmian klimatycznych, wszystkie gałęzie transportu</t>
  </si>
  <si>
    <t>Wartość podstawowa (2010 r.)</t>
  </si>
  <si>
    <t>Koszty jednostkowe czasu w transporcie towarowym</t>
  </si>
  <si>
    <t>Wody śródlądowe 
- czas oczekiwania w porcie</t>
  </si>
  <si>
    <t>Czas 
w porcie</t>
  </si>
  <si>
    <t>Śluzowanie</t>
  </si>
  <si>
    <t>Wody śródlądowe 
- czas śluzowania</t>
  </si>
  <si>
    <t>Koszty jednostkowe zanieczyszczenia środowiska w transporcie lądowym</t>
  </si>
  <si>
    <t>Koszty jednostkowe hałasu w transporcie drogowym</t>
  </si>
  <si>
    <r>
      <t xml:space="preserve">Teren </t>
    </r>
    <r>
      <rPr>
        <sz val="9"/>
        <color theme="1"/>
        <rFont val="Calibri"/>
        <family val="2"/>
        <charset val="238"/>
        <scheme val="minor"/>
      </rPr>
      <t>podmiejski</t>
    </r>
  </si>
  <si>
    <r>
      <t xml:space="preserve">Teren </t>
    </r>
    <r>
      <rPr>
        <sz val="9"/>
        <color theme="1"/>
        <rFont val="Calibri"/>
        <family val="2"/>
        <charset val="238"/>
        <scheme val="minor"/>
      </rPr>
      <t>zamiejski</t>
    </r>
  </si>
  <si>
    <r>
      <t xml:space="preserve">Teren </t>
    </r>
    <r>
      <rPr>
        <sz val="9"/>
        <color theme="1"/>
        <rFont val="Calibri"/>
        <family val="2"/>
        <charset val="238"/>
        <scheme val="minor"/>
      </rPr>
      <t>miejski</t>
    </r>
  </si>
  <si>
    <t>Koszty jednostkowe efektów zewnętrznych transportu</t>
  </si>
  <si>
    <t>Jednostkowe koszty zdarzeń drogowych, PLN/zdarzenie dla Polski, indeksacja w czasie</t>
  </si>
  <si>
    <r>
      <t xml:space="preserve">Źródło: </t>
    </r>
    <r>
      <rPr>
        <i/>
        <sz val="11"/>
        <color indexed="8"/>
        <rFont val="Calibri"/>
        <family val="2"/>
        <charset val="238"/>
      </rPr>
      <t>The Economic Appraisal of Investment Projects at the EIB, Europejski Bank Inwestycyjny marzec 2013,  tabela 4.1, str. 25</t>
    </r>
  </si>
  <si>
    <r>
      <t xml:space="preserve">Teren 
</t>
    </r>
    <r>
      <rPr>
        <sz val="9"/>
        <rFont val="Calibri"/>
        <family val="2"/>
        <charset val="238"/>
        <scheme val="minor"/>
      </rPr>
      <t>miejski</t>
    </r>
  </si>
  <si>
    <r>
      <t xml:space="preserve">Teren </t>
    </r>
    <r>
      <rPr>
        <sz val="9"/>
        <rFont val="Calibri"/>
        <family val="2"/>
        <charset val="238"/>
        <scheme val="minor"/>
      </rPr>
      <t>podmiejski</t>
    </r>
  </si>
  <si>
    <r>
      <t xml:space="preserve">Teren </t>
    </r>
    <r>
      <rPr>
        <sz val="9"/>
        <rFont val="Calibri"/>
        <family val="2"/>
        <charset val="238"/>
        <scheme val="minor"/>
      </rPr>
      <t>zamiejski</t>
    </r>
  </si>
  <si>
    <t>Koszt średni na osobę, na którą hałas oddziałuje znacząco, dla Polski - PLN, indeksacja w czasie</t>
  </si>
  <si>
    <r>
      <t xml:space="preserve">Zmiana klimatu </t>
    </r>
    <r>
      <rPr>
        <sz val="9"/>
        <color theme="1"/>
        <rFont val="Calibri"/>
        <family val="2"/>
        <charset val="238"/>
        <scheme val="minor"/>
      </rPr>
      <t>(scenariusz wyższy)</t>
    </r>
  </si>
  <si>
    <r>
      <t xml:space="preserve">Zmiana klimatu </t>
    </r>
    <r>
      <rPr>
        <sz val="9"/>
        <color theme="1"/>
        <rFont val="Calibri"/>
        <family val="2"/>
        <charset val="238"/>
        <scheme val="minor"/>
      </rPr>
      <t>(scenariusz niższy)</t>
    </r>
  </si>
  <si>
    <r>
      <t xml:space="preserve">Zanieczyszczenie </t>
    </r>
    <r>
      <rPr>
        <sz val="9"/>
        <color theme="1"/>
        <rFont val="Calibri"/>
        <family val="2"/>
        <charset val="238"/>
        <scheme val="minor"/>
      </rPr>
      <t>dolnych warstw atmosfery</t>
    </r>
  </si>
  <si>
    <r>
      <t xml:space="preserve">Kongestia </t>
    </r>
    <r>
      <rPr>
        <sz val="9"/>
        <color theme="1"/>
        <rFont val="Calibri"/>
        <family val="2"/>
        <charset val="238"/>
        <scheme val="minor"/>
      </rPr>
      <t>(koszty opóźnień)</t>
    </r>
  </si>
  <si>
    <t>Koszty jednostkowe emisji zanieczyszczeń w transporcie lądowym* na tonę substancji wyemitowanej, w EUR 2010</t>
  </si>
  <si>
    <t>*Mogą być stosowane tylko dla wyceny redukcji emisji niezwiązanej ze zmianą wolumenu transportu (zmniejszeniem liczby pojazdów, zmianą ich prędkości lub typu nawierzchni) na podstawie specyfikacji technicznej taboru.</t>
  </si>
  <si>
    <t>Motywacja podróży</t>
  </si>
  <si>
    <r>
      <t xml:space="preserve">Jednostkowe koszty eksploatacji pojazdów [PLN/pojkm] – teren płaski 
</t>
    </r>
    <r>
      <rPr>
        <b/>
        <sz val="10"/>
        <color indexed="8"/>
        <rFont val="Calibri"/>
        <family val="2"/>
        <charset val="238"/>
        <scheme val="minor"/>
      </rPr>
      <t>(</t>
    </r>
    <r>
      <rPr>
        <b/>
        <u/>
        <sz val="10"/>
        <color indexed="8"/>
        <rFont val="Calibri"/>
        <family val="2"/>
        <charset val="238"/>
        <scheme val="minor"/>
      </rPr>
      <t>nawierzchnia nowa</t>
    </r>
    <r>
      <rPr>
        <b/>
        <sz val="10"/>
        <color indexed="8"/>
        <rFont val="Calibri"/>
        <family val="2"/>
        <charset val="238"/>
        <scheme val="minor"/>
      </rPr>
      <t>)</t>
    </r>
  </si>
  <si>
    <r>
      <t xml:space="preserve">Jednostkowe koszty eksploatacji pojazdów [PLN/pojkm] – teren płaski 
</t>
    </r>
    <r>
      <rPr>
        <b/>
        <sz val="9"/>
        <color indexed="8"/>
        <rFont val="Calibri"/>
        <family val="2"/>
        <charset val="238"/>
        <scheme val="minor"/>
      </rPr>
      <t>(</t>
    </r>
    <r>
      <rPr>
        <b/>
        <u/>
        <sz val="9"/>
        <color indexed="8"/>
        <rFont val="Calibri"/>
        <family val="2"/>
        <charset val="238"/>
        <scheme val="minor"/>
      </rPr>
      <t>nawierzchnia zdegradowana</t>
    </r>
    <r>
      <rPr>
        <b/>
        <sz val="9"/>
        <color indexed="8"/>
        <rFont val="Calibri"/>
        <family val="2"/>
        <charset val="238"/>
        <scheme val="minor"/>
      </rPr>
      <t>)</t>
    </r>
  </si>
  <si>
    <r>
      <t xml:space="preserve">Jednostkowe koszty zanieczyszczenia środowiska [PLN/pojkm] - teren płaski miejski 
</t>
    </r>
    <r>
      <rPr>
        <b/>
        <sz val="9"/>
        <rFont val="Calibri"/>
        <family val="2"/>
        <charset val="238"/>
        <scheme val="minor"/>
      </rPr>
      <t>(nawierzchnia nowa)</t>
    </r>
  </si>
  <si>
    <r>
      <t xml:space="preserve">Jednostkowe koszty zanieczyszczenia środowiska [PLN/pojkm] - teren płaski miejski 
</t>
    </r>
    <r>
      <rPr>
        <b/>
        <sz val="9"/>
        <rFont val="Calibri"/>
        <family val="2"/>
        <charset val="238"/>
        <scheme val="minor"/>
      </rPr>
      <t>(nawierzchnia zdegradowana)</t>
    </r>
  </si>
  <si>
    <r>
      <t xml:space="preserve">Jednostkowe koszty zanieczyszczenia środowiska [PLN/pojkm] - teren płaski zamiejski 
</t>
    </r>
    <r>
      <rPr>
        <b/>
        <sz val="9"/>
        <rFont val="Calibri"/>
        <family val="2"/>
        <charset val="238"/>
        <scheme val="minor"/>
      </rPr>
      <t>(nawierzchnia nowa)</t>
    </r>
  </si>
  <si>
    <r>
      <t xml:space="preserve">Jednostkowe koszty zanieczyszczenia środowiska [PLN/pojkm] - teren płaski zamiejski 
</t>
    </r>
    <r>
      <rPr>
        <b/>
        <sz val="9"/>
        <rFont val="Calibri"/>
        <family val="2"/>
        <charset val="238"/>
        <scheme val="minor"/>
      </rPr>
      <t>(nawierzchnia zdegradowana)</t>
    </r>
  </si>
  <si>
    <t>przedział dB(A)</t>
  </si>
  <si>
    <t>Rodzaj efektu zewnętrznego</t>
  </si>
  <si>
    <t>Źródło: porównanie spalania paliwa statków morskich i rzecznych, Vademecum Beneficjenta, CUPT 2016</t>
  </si>
  <si>
    <t>ECT 2011</t>
  </si>
  <si>
    <t>Ciężko ranni</t>
  </si>
  <si>
    <t>Lekko ranni</t>
  </si>
  <si>
    <t>Źródło: "Stan bezpieczeństwa Ruchu Drogowego oraz działania realizowane w tym zakresie - 2013", Krajowa Rada Bezpieczeństwa Ruchu Drogowego</t>
  </si>
  <si>
    <t>Ofiara ranna (średni koszt)</t>
  </si>
  <si>
    <t>EUR/PLN kurs wymiany (średnioroczny)</t>
  </si>
  <si>
    <t>Ludność Polski ogółem (w dn. 31.XII), tys.</t>
  </si>
  <si>
    <t>Zmiana PKB Polski w cenach stałych średniorocznych (rok poprzedni =100)</t>
  </si>
  <si>
    <t>Zmiana PKB Polski per capita w cenach stałych średniorocznych (rok poprzedni =100)</t>
  </si>
  <si>
    <t>Źródło: opracowanie własne na podst. NK</t>
  </si>
  <si>
    <r>
      <t>Średni udział ruchu w</t>
    </r>
    <r>
      <rPr>
        <sz val="11"/>
        <rFont val="Czcionka tekstu podstawowego"/>
        <charset val="238"/>
      </rPr>
      <t> </t>
    </r>
    <r>
      <rPr>
        <sz val="11"/>
        <rFont val="Calibri"/>
        <family val="2"/>
        <charset val="238"/>
        <scheme val="minor"/>
      </rPr>
      <t>dzień</t>
    </r>
  </si>
  <si>
    <r>
      <t>Średni udział ruchu w</t>
    </r>
    <r>
      <rPr>
        <sz val="11"/>
        <rFont val="Czcionka tekstu podstawowego"/>
        <charset val="238"/>
      </rPr>
      <t> </t>
    </r>
    <r>
      <rPr>
        <sz val="11"/>
        <rFont val="Calibri"/>
        <family val="2"/>
        <charset val="238"/>
        <scheme val="minor"/>
      </rPr>
      <t>nocy</t>
    </r>
  </si>
  <si>
    <t>Jednostkowe koszty hałasu [PLN/pojkm] - obszar miejski</t>
  </si>
  <si>
    <t>Jednostkowe koszty hałasu [PLN/pojkm] - obszar zamiejski</t>
  </si>
  <si>
    <r>
      <t>LV, miejski, średnio w</t>
    </r>
    <r>
      <rPr>
        <sz val="11"/>
        <rFont val="Czcionka tekstu podstawowego"/>
        <charset val="238"/>
      </rPr>
      <t> </t>
    </r>
    <r>
      <rPr>
        <sz val="11"/>
        <rFont val="Calibri"/>
        <family val="2"/>
        <charset val="238"/>
        <scheme val="minor"/>
      </rPr>
      <t>dobie</t>
    </r>
  </si>
  <si>
    <t>Koszty jednostkowe czasu dla podróży pasażerskich [PLN/pasgodz] - Polska, indeksacja w czasie</t>
  </si>
  <si>
    <t>Średnie proporcje liczby ofiar ciężko rannych i lekko rannych w wypadkach drogowych</t>
  </si>
  <si>
    <t>Źródło: opracowanie własne na podst. "Wycena kosztów wypadków i kolizji drogowych na sieci dróg w Polsce na koniec roku 2013", IBDiM, listopad 2014. str. 45</t>
  </si>
  <si>
    <t>Dom-praca</t>
  </si>
  <si>
    <t>* pasażerowie podróżujący w celach służbowych oraz prowadzący pojazdy</t>
  </si>
  <si>
    <t>Liczba ludności Polski (w dn. 31.XII) - prognoza GUS</t>
  </si>
  <si>
    <t>Zmiana PKB Polski per capita w cenach stałych średniorocznych - prognoza</t>
  </si>
  <si>
    <t>Krańcowe koszty zewnętrzne hałasu dla Polski, EUR na 1000 pojkm, 2010</t>
  </si>
  <si>
    <t>Krańcowe koszty zewnętrzne hałasu dla Polski, EUR na 1 pojkm, 2010</t>
  </si>
  <si>
    <t>1 stycznia 2008</t>
  </si>
  <si>
    <t>UWAGA: W KOLEJNYCH LATACH INDEKSACJA O 0,8 WZROSTU PKB ORAZ INDEKSACJA INFLACJĄ POLSKĄ NA POCZĄTEK ROKU BAZOWEGO ANALIZY I KOREKTA KOSZTÓW ZMIANY KLIMATU NA POCZĄTEK ROKU BAZOWEGO</t>
  </si>
  <si>
    <t>Źródło: Eurostat, http://ec.europa.eu/eurostat/data/database, "National Accounts (including GDP) (ESA 95), Annual national accounts, GDP and main components - current prices (nama_gdp_c), GDP at market prices, PPS per inhabitant" oraz "Population on 1 January by age and sex"</t>
  </si>
  <si>
    <t>Zmiana liczby ludności, wskaźnik (rok poprzedni =1)</t>
  </si>
  <si>
    <t>Zmiana liczby ludności Polski, wskaźnik (rok poprzedni =1)</t>
  </si>
  <si>
    <t>PKB Polski per capita w PPS, 2010</t>
  </si>
  <si>
    <t>PKB Holandii per capita w PPS, 2010</t>
  </si>
  <si>
    <t>Wartości przyjęte za:  CE Delft, Infras, Fraunhofer ISI (2011) "External Costs of Transport in Europe", indeksacja do cen 2010</t>
  </si>
  <si>
    <t>Inflacja średnioroczna CPI dla Polski, GUS, wskaźnik (rok poprzedni =100)</t>
  </si>
  <si>
    <t>Inflacja średnioroczna HICP dla Polski, Eurostat, stopa zmian</t>
  </si>
  <si>
    <t>Inflacja średnioroczna HICP dla Polski, Eurostat, wskaźnik (rok poprzedni =100)</t>
  </si>
  <si>
    <t>Inflacja średnioroczna HICP dla strefy euro 19, Eurostat, stopa zmian</t>
  </si>
  <si>
    <t>Inflacja średnioroczna HICP dla strefy euro 19, Eurostat, indeks (rok poprzedni =1)</t>
  </si>
  <si>
    <t>Handbook on External… (Ricardo-AEA 2014)</t>
  </si>
  <si>
    <t>Pozostałe koszty jednostkowe HEATC0</t>
  </si>
  <si>
    <t>Źródło: Eurostat, http://ec.europa.eu/eurostat/data/database, National Accounts (including GDP) (ESA 95), Annual national accounts, GDP and main components - current prices (nama_gdp_c), GDP at market prices, Current prices, PPS per capita</t>
  </si>
  <si>
    <t>EUR 2002</t>
  </si>
  <si>
    <t>Samochód, Pociąg</t>
  </si>
  <si>
    <t>Samolot</t>
  </si>
  <si>
    <t>Motywacja podróży/ 
Środek transportu</t>
  </si>
  <si>
    <t>Dojazdy dom-praca</t>
  </si>
  <si>
    <t>Krótkie odległości</t>
  </si>
  <si>
    <t>Długie odległości</t>
  </si>
  <si>
    <t>Pozostałe</t>
  </si>
  <si>
    <t>Koszty czasu w zależności od motywacji [EUR/pasgodz 2002] za: HEATCO, deliverable 5, Table 0.3, Table 0.4</t>
  </si>
  <si>
    <t>Źródło: opracowanie własne na podstawie HEATCO i własnych założeń w/s udziału poszczególnych środków transportu i odległości przejazdu</t>
  </si>
  <si>
    <t>HEATCO</t>
  </si>
  <si>
    <t>założenia własne</t>
  </si>
  <si>
    <t>Źródło</t>
  </si>
  <si>
    <t>obliczenia własne</t>
  </si>
  <si>
    <r>
      <rPr>
        <sz val="11"/>
        <rFont val="Calibri"/>
        <family val="2"/>
        <charset val="238"/>
      </rPr>
      <t>Σ</t>
    </r>
    <r>
      <rPr>
        <sz val="11"/>
        <rFont val="Calibri"/>
        <family val="2"/>
        <charset val="238"/>
        <scheme val="minor"/>
      </rPr>
      <t xml:space="preserve"> &lt;100%</t>
    </r>
  </si>
  <si>
    <r>
      <rPr>
        <sz val="11"/>
        <rFont val="Calibri"/>
        <family val="2"/>
        <charset val="238"/>
      </rPr>
      <t>Σ</t>
    </r>
    <r>
      <rPr>
        <sz val="11"/>
        <rFont val="Calibri"/>
        <family val="2"/>
        <charset val="238"/>
        <scheme val="minor"/>
      </rPr>
      <t xml:space="preserve"> &gt;100%</t>
    </r>
  </si>
  <si>
    <t>Udziały 1</t>
  </si>
  <si>
    <t>Udziały 2</t>
  </si>
  <si>
    <t>Jest tak, ponieważ wg wytycznych dot. AKK przy dyskontowaniu przyjmuje się, że przepływy pieniężne przypadają na początek okresów rocznych (dla roku bazowego współczynnik dyskonta wynosi 1).</t>
  </si>
  <si>
    <t>Zmiana PKB Polski w cenach stałych średniorocznych - prognoza MinFin</t>
  </si>
  <si>
    <t xml:space="preserve">Przyjęto założenie, że po roku 2050 liczba ludności Polski będzie malała w takim samym tempie, jak średnio w latach 2041-2050. </t>
  </si>
  <si>
    <t>Koniec roku:</t>
  </si>
  <si>
    <r>
      <t xml:space="preserve">31-40, LV, </t>
    </r>
    <r>
      <rPr>
        <sz val="9"/>
        <rFont val="Calibri"/>
        <family val="2"/>
        <charset val="238"/>
        <scheme val="minor"/>
      </rPr>
      <t>nawierzchnia nowa</t>
    </r>
  </si>
  <si>
    <r>
      <t xml:space="preserve">31-40, LV, </t>
    </r>
    <r>
      <rPr>
        <sz val="9"/>
        <rFont val="Calibri"/>
        <family val="2"/>
        <charset val="238"/>
        <scheme val="minor"/>
      </rPr>
      <t>nawierzchnia nowa</t>
    </r>
    <r>
      <rPr>
        <sz val="11"/>
        <rFont val="Calibri"/>
        <family val="2"/>
        <charset val="238"/>
        <scheme val="minor"/>
      </rPr>
      <t>,</t>
    </r>
    <r>
      <rPr>
        <sz val="9"/>
        <rFont val="Calibri"/>
        <family val="2"/>
        <charset val="238"/>
        <scheme val="minor"/>
      </rPr>
      <t xml:space="preserve"> teren miejski</t>
    </r>
  </si>
  <si>
    <t>Krańcowe koszty zewnętrzne hałasu, PLN na 1 pojkm, indeksacja w czasie, wartości na koniec danego roku</t>
  </si>
  <si>
    <t>Koszty jednostkowe emisji zanieczyszczeń w transporcie lądowym* na tonę substancji wyemitowanej, w PLN, indeksacja w czasie, wartości na koniec danego roku</t>
  </si>
  <si>
    <t>Wartość dla koniec danego roku</t>
  </si>
  <si>
    <t>Źródło: Obliczenie własne na podst. GUS, https://stat.gov.pl/wskazniki-makroekonomiczne/</t>
  </si>
  <si>
    <r>
      <t xml:space="preserve">WSPÓŁCZYNNIKI INDEKSACJI WARTOŚCI PIENIĘŻNYCH </t>
    </r>
    <r>
      <rPr>
        <b/>
        <u/>
        <sz val="12"/>
        <rFont val="Calibri"/>
        <family val="2"/>
        <charset val="238"/>
        <scheme val="minor"/>
      </rPr>
      <t>NA KONIEC DANEGO ROKU</t>
    </r>
  </si>
  <si>
    <t>CO2 - EIB Carbon Footprint</t>
  </si>
  <si>
    <t>Wartość emisji gazów cieplarnianych wg Europejskiego Banku Inwestycyjnego (EUR/t CO2) - indeksacja w czasie (ceny nominalne do 2021 roku włącznie, potem realne)</t>
  </si>
  <si>
    <t>Źródło: GUS, https://stat.gov.pl/wskazniki-makroekonomiczne/ - Roczne wskaźniki makroekonomiczne, arkusz "RACH_NARODOWE_ESA2010" (aktualizacja 27.04.2022)</t>
  </si>
  <si>
    <t>Źródło: GUS, https://stat.gov.pl/wskazniki-makroekonomiczne/ - Roczne wskaźniki makroekonomiczne, arkusz "LUDNOŚĆ" (aktualizacja 06.05.2022)</t>
  </si>
  <si>
    <t>Źródło: GUS, https://stat.gov.pl/wskazniki-makroekonomiczne/ - Roczne wskaźniki makroekonomiczne, arkusz "WSKAŹNIKI CEN" (aktualizacja 20.04.2022)</t>
  </si>
  <si>
    <t>Źródło: Eurostat, http://ec.europa.eu/eurostat/data/database - HICP (2015 = 100) - annual data (average index and rate of change) (prc_hicp_aind) - Annual average rate of change, Poland (aktualizacja 18.05.2022)</t>
  </si>
  <si>
    <t>Źródło: Eurostat, http://ec.europa.eu/eurostat/data/database - HICP (2015 = 100) - annual data (average index and rate of change) (prc_hicp_aind) - Annual average rate of change, Euro area (19 countries) (aktualizacja 18.05.2022)</t>
  </si>
  <si>
    <t>Źródło: Wytyczne dotyczące stosowania jednolitych wskaźników makroekonomicznych będących podstawą oszacowania skutków finansowych projektowanych ustaw, Minister Finansów, 29 kwietnia 2022 r.</t>
  </si>
  <si>
    <t>UWAGA: NINIEJSZY ARKUSZ ZAKŁADA 2022 JAKO ROK BAZOWY ANALIZY. INDEKSACJĘ WYKONANO NA KONIEC 2021 R. (brak konieczności dodatkowego przeliczenia)</t>
  </si>
  <si>
    <t>Dla roku 2022 właściwe do zastosowania w analizie są wartości kosztów jednostkowych określone według poziomu cenowego z końca roku poprzedniego, tzn. 2021.</t>
  </si>
  <si>
    <t>Wartość emisji gazów cieplarnianych wg Europejskiego Banku Inwestycyjnego (PLN/t CO2) - indeksacja w czasie (ceny realne od 2022 r.)</t>
  </si>
  <si>
    <t>Oszczędność czasu dla towarów, na 1 tono-godzinę, wartości polskie na 1 stycznia 2022 r. (=koniec 2021 r.), PLN</t>
  </si>
  <si>
    <t>Krańcowe koszty zewnętrzne hałasu, PLN na 1 pojkm na 1 stycznia 2022 r. (=koniec 2021 r.), PLN</t>
  </si>
  <si>
    <t>Tabela INFRAS po korekcie CO2, wartości polskie na 1 stycznia 2022 r. (=koniec 2021 r.),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</si>
</sst>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0_ ;\-#,##0.00\ "/>
    <numFmt numFmtId="168" formatCode="#,##0.000"/>
    <numFmt numFmtId="169" formatCode="#,##0.0000\ [$PLN];\-#,##0.0000\ [$PLN]"/>
    <numFmt numFmtId="170" formatCode="_(* #,##0.00_);_(* \(#,##0.00\);_(* &quot;-&quot;??_);_(@_)"/>
    <numFmt numFmtId="171" formatCode="#,##0.0000"/>
    <numFmt numFmtId="172" formatCode="#,##0.0"/>
    <numFmt numFmtId="173" formatCode="\+#,##0;[Red]\–#,##0;&quot;–&quot;;@"/>
  </numFmts>
  <fonts count="5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i/>
      <sz val="11"/>
      <color indexed="8"/>
      <name val="Calibri"/>
      <family val="2"/>
      <charset val="238"/>
    </font>
    <font>
      <vertAlign val="subscript"/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theme="1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u/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zcionka tekstu podstawowego"/>
      <charset val="238"/>
    </font>
    <font>
      <i/>
      <sz val="11"/>
      <color rgb="FF000000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name val="Calibri"/>
      <family val="2"/>
      <charset val="238"/>
    </font>
    <font>
      <sz val="11"/>
      <name val="Czcionka tekstu podstawowego"/>
      <family val="2"/>
      <charset val="238"/>
    </font>
    <font>
      <b/>
      <sz val="12"/>
      <name val="Calibri"/>
      <family val="2"/>
      <charset val="238"/>
      <scheme val="minor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b/>
      <u/>
      <sz val="12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</patternFill>
    </fill>
    <fill>
      <patternFill patternType="gray125">
        <bgColor theme="0"/>
      </patternFill>
    </fill>
    <fill>
      <patternFill patternType="solid">
        <fgColor theme="0" tint="-0.24994659260841701"/>
        <bgColor indexed="64"/>
      </patternFill>
    </fill>
    <fill>
      <patternFill patternType="gray125">
        <bgColor auto="1"/>
      </patternFill>
    </fill>
    <fill>
      <patternFill patternType="solid">
        <fgColor rgb="FF66FF3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9" fillId="0" borderId="0"/>
    <xf numFmtId="0" fontId="21" fillId="0" borderId="0"/>
    <xf numFmtId="169" fontId="22" fillId="0" borderId="0"/>
    <xf numFmtId="169" fontId="23" fillId="0" borderId="0"/>
    <xf numFmtId="0" fontId="21" fillId="0" borderId="0"/>
    <xf numFmtId="0" fontId="24" fillId="6" borderId="0" applyNumberFormat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1" fillId="0" borderId="0"/>
    <xf numFmtId="0" fontId="25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1" fillId="0" borderId="0"/>
    <xf numFmtId="0" fontId="12" fillId="0" borderId="0"/>
    <xf numFmtId="0" fontId="21" fillId="0" borderId="0"/>
    <xf numFmtId="0" fontId="27" fillId="0" borderId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507">
    <xf numFmtId="0" fontId="0" fillId="0" borderId="0" xfId="0"/>
    <xf numFmtId="0" fontId="13" fillId="0" borderId="0" xfId="0" applyFont="1"/>
    <xf numFmtId="0" fontId="14" fillId="0" borderId="0" xfId="0" applyFont="1"/>
    <xf numFmtId="4" fontId="0" fillId="0" borderId="0" xfId="0" applyNumberFormat="1"/>
    <xf numFmtId="0" fontId="15" fillId="0" borderId="1" xfId="0" applyFont="1" applyBorder="1"/>
    <xf numFmtId="0" fontId="15" fillId="0" borderId="0" xfId="0" applyFont="1"/>
    <xf numFmtId="0" fontId="16" fillId="0" borderId="0" xfId="0" applyFont="1"/>
    <xf numFmtId="4" fontId="15" fillId="0" borderId="1" xfId="0" applyNumberFormat="1" applyFont="1" applyBorder="1"/>
    <xf numFmtId="4" fontId="15" fillId="0" borderId="0" xfId="0" applyNumberFormat="1" applyFont="1"/>
    <xf numFmtId="2" fontId="15" fillId="0" borderId="1" xfId="0" applyNumberFormat="1" applyFont="1" applyBorder="1"/>
    <xf numFmtId="0" fontId="15" fillId="0" borderId="1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3" fontId="15" fillId="0" borderId="0" xfId="0" applyNumberFormat="1" applyFont="1"/>
    <xf numFmtId="0" fontId="15" fillId="0" borderId="0" xfId="0" applyFont="1" applyBorder="1" applyAlignment="1"/>
    <xf numFmtId="3" fontId="15" fillId="0" borderId="1" xfId="0" applyNumberFormat="1" applyFont="1" applyBorder="1"/>
    <xf numFmtId="3" fontId="15" fillId="0" borderId="1" xfId="0" applyNumberFormat="1" applyFont="1" applyFill="1" applyBorder="1" applyAlignment="1">
      <alignment wrapText="1"/>
    </xf>
    <xf numFmtId="164" fontId="15" fillId="0" borderId="1" xfId="0" applyNumberFormat="1" applyFont="1" applyBorder="1"/>
    <xf numFmtId="0" fontId="15" fillId="0" borderId="0" xfId="0" applyFont="1" applyAlignment="1">
      <alignment wrapText="1"/>
    </xf>
    <xf numFmtId="168" fontId="15" fillId="0" borderId="1" xfId="0" applyNumberFormat="1" applyFont="1" applyBorder="1"/>
    <xf numFmtId="165" fontId="15" fillId="0" borderId="1" xfId="0" applyNumberFormat="1" applyFont="1" applyBorder="1"/>
    <xf numFmtId="0" fontId="18" fillId="0" borderId="0" xfId="1" applyFont="1"/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165" fontId="15" fillId="0" borderId="0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17" fillId="0" borderId="0" xfId="0" applyFont="1"/>
    <xf numFmtId="0" fontId="15" fillId="5" borderId="1" xfId="0" applyFont="1" applyFill="1" applyBorder="1"/>
    <xf numFmtId="0" fontId="15" fillId="5" borderId="1" xfId="0" applyFont="1" applyFill="1" applyBorder="1" applyAlignment="1">
      <alignment horizontal="center"/>
    </xf>
    <xf numFmtId="0" fontId="15" fillId="0" borderId="0" xfId="0" applyFont="1" applyFill="1"/>
    <xf numFmtId="0" fontId="17" fillId="0" borderId="0" xfId="0" applyFont="1" applyBorder="1" applyAlignment="1">
      <alignment vertical="top"/>
    </xf>
    <xf numFmtId="4" fontId="16" fillId="0" borderId="1" xfId="0" applyNumberFormat="1" applyFont="1" applyFill="1" applyBorder="1"/>
    <xf numFmtId="0" fontId="8" fillId="0" borderId="1" xfId="0" applyFont="1" applyBorder="1" applyAlignment="1">
      <alignment wrapText="1"/>
    </xf>
    <xf numFmtId="0" fontId="20" fillId="5" borderId="0" xfId="2" applyFont="1" applyFill="1" applyBorder="1" applyAlignment="1">
      <alignment vertical="center"/>
    </xf>
    <xf numFmtId="0" fontId="18" fillId="5" borderId="0" xfId="2" applyFont="1" applyFill="1" applyBorder="1"/>
    <xf numFmtId="0" fontId="18" fillId="0" borderId="0" xfId="2" applyFont="1"/>
    <xf numFmtId="0" fontId="20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18" fillId="0" borderId="0" xfId="2" applyFont="1" applyBorder="1" applyAlignment="1">
      <alignment vertical="center" wrapText="1"/>
    </xf>
    <xf numFmtId="0" fontId="28" fillId="0" borderId="0" xfId="5" applyFont="1" applyFill="1" applyBorder="1" applyAlignment="1">
      <alignment vertical="center"/>
    </xf>
    <xf numFmtId="0" fontId="28" fillId="0" borderId="0" xfId="5" applyFont="1" applyFill="1" applyBorder="1" applyAlignment="1">
      <alignment horizontal="right" vertical="center"/>
    </xf>
    <xf numFmtId="0" fontId="29" fillId="0" borderId="0" xfId="2" applyFont="1" applyFill="1" applyBorder="1" applyAlignment="1">
      <alignment vertical="center" wrapText="1"/>
    </xf>
    <xf numFmtId="0" fontId="29" fillId="0" borderId="0" xfId="2" applyFont="1" applyFill="1" applyBorder="1" applyAlignment="1">
      <alignment vertical="center"/>
    </xf>
    <xf numFmtId="0" fontId="18" fillId="0" borderId="0" xfId="5" applyFont="1" applyFill="1" applyBorder="1" applyAlignment="1">
      <alignment horizontal="center" vertical="center"/>
    </xf>
    <xf numFmtId="0" fontId="30" fillId="0" borderId="0" xfId="5" applyFont="1" applyFill="1" applyBorder="1" applyAlignment="1">
      <alignment horizontal="center" vertical="center" wrapText="1"/>
    </xf>
    <xf numFmtId="10" fontId="30" fillId="0" borderId="0" xfId="5" applyNumberFormat="1" applyFont="1" applyFill="1" applyBorder="1" applyAlignment="1">
      <alignment horizontal="right" vertical="center" wrapText="1"/>
    </xf>
    <xf numFmtId="0" fontId="18" fillId="0" borderId="0" xfId="2" applyFont="1" applyFill="1" applyBorder="1" applyAlignment="1">
      <alignment horizontal="center" vertical="center"/>
    </xf>
    <xf numFmtId="1" fontId="30" fillId="0" borderId="1" xfId="2" applyNumberFormat="1" applyFont="1" applyFill="1" applyBorder="1" applyAlignment="1">
      <alignment horizontal="center" vertical="center" wrapText="1"/>
    </xf>
    <xf numFmtId="165" fontId="30" fillId="0" borderId="1" xfId="2" applyNumberFormat="1" applyFont="1" applyFill="1" applyBorder="1" applyAlignment="1">
      <alignment horizontal="center" vertical="center" wrapText="1"/>
    </xf>
    <xf numFmtId="165" fontId="30" fillId="0" borderId="0" xfId="2" applyNumberFormat="1" applyFont="1" applyFill="1" applyBorder="1" applyAlignment="1">
      <alignment horizontal="center" vertical="center" wrapText="1"/>
    </xf>
    <xf numFmtId="1" fontId="30" fillId="0" borderId="0" xfId="2" applyNumberFormat="1" applyFont="1" applyFill="1" applyBorder="1" applyAlignment="1">
      <alignment horizontal="center" vertical="center"/>
    </xf>
    <xf numFmtId="165" fontId="30" fillId="0" borderId="0" xfId="2" applyNumberFormat="1" applyFont="1" applyFill="1" applyBorder="1" applyAlignment="1">
      <alignment horizontal="center" vertical="center"/>
    </xf>
    <xf numFmtId="49" fontId="30" fillId="0" borderId="1" xfId="2" applyNumberFormat="1" applyFont="1" applyFill="1" applyBorder="1" applyAlignment="1">
      <alignment horizontal="center" vertical="center" wrapText="1"/>
    </xf>
    <xf numFmtId="49" fontId="30" fillId="0" borderId="0" xfId="2" applyNumberFormat="1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vertical="center"/>
    </xf>
    <xf numFmtId="168" fontId="18" fillId="0" borderId="1" xfId="6" applyNumberFormat="1" applyFont="1" applyFill="1" applyBorder="1" applyAlignment="1">
      <alignment horizontal="right" vertical="center"/>
    </xf>
    <xf numFmtId="0" fontId="20" fillId="0" borderId="0" xfId="2" applyFont="1" applyFill="1" applyBorder="1" applyAlignment="1">
      <alignment vertical="center" wrapText="1"/>
    </xf>
    <xf numFmtId="0" fontId="31" fillId="0" borderId="0" xfId="2" applyFont="1" applyFill="1" applyBorder="1" applyAlignment="1">
      <alignment horizontal="center" vertical="center"/>
    </xf>
    <xf numFmtId="1" fontId="31" fillId="0" borderId="0" xfId="2" applyNumberFormat="1" applyFont="1" applyFill="1" applyBorder="1" applyAlignment="1">
      <alignment horizontal="center" vertical="center" wrapText="1"/>
    </xf>
    <xf numFmtId="165" fontId="31" fillId="0" borderId="0" xfId="2" applyNumberFormat="1" applyFont="1" applyFill="1" applyBorder="1" applyAlignment="1">
      <alignment horizontal="center" vertical="center" wrapText="1"/>
    </xf>
    <xf numFmtId="49" fontId="31" fillId="0" borderId="0" xfId="2" applyNumberFormat="1" applyFont="1" applyFill="1" applyBorder="1" applyAlignment="1">
      <alignment horizontal="center" vertical="center" wrapText="1"/>
    </xf>
    <xf numFmtId="165" fontId="18" fillId="0" borderId="0" xfId="2" applyNumberFormat="1" applyFont="1" applyFill="1" applyBorder="1" applyAlignment="1">
      <alignment horizontal="center" vertical="center"/>
    </xf>
    <xf numFmtId="165" fontId="18" fillId="0" borderId="1" xfId="2" applyNumberFormat="1" applyFont="1" applyFill="1" applyBorder="1" applyAlignment="1">
      <alignment horizontal="center" vertical="center"/>
    </xf>
    <xf numFmtId="165" fontId="18" fillId="0" borderId="0" xfId="2" quotePrefix="1" applyNumberFormat="1" applyFont="1" applyFill="1" applyBorder="1" applyAlignment="1">
      <alignment horizontal="center" vertical="center"/>
    </xf>
    <xf numFmtId="165" fontId="31" fillId="0" borderId="0" xfId="2" applyNumberFormat="1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/>
    </xf>
    <xf numFmtId="0" fontId="18" fillId="0" borderId="0" xfId="2" quotePrefix="1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16" fillId="0" borderId="0" xfId="5" applyFont="1" applyFill="1" applyBorder="1" applyAlignment="1">
      <alignment vertical="center" wrapText="1"/>
    </xf>
    <xf numFmtId="165" fontId="7" fillId="0" borderId="1" xfId="5" applyNumberFormat="1" applyFont="1" applyFill="1" applyBorder="1" applyAlignment="1">
      <alignment horizontal="right" vertical="center"/>
    </xf>
    <xf numFmtId="165" fontId="16" fillId="0" borderId="0" xfId="5" applyNumberFormat="1" applyFont="1" applyFill="1" applyBorder="1" applyAlignment="1">
      <alignment horizontal="center" vertical="center"/>
    </xf>
    <xf numFmtId="165" fontId="7" fillId="0" borderId="0" xfId="5" applyNumberFormat="1" applyFont="1" applyFill="1" applyBorder="1" applyAlignment="1">
      <alignment horizontal="right" vertical="center"/>
    </xf>
    <xf numFmtId="165" fontId="32" fillId="0" borderId="1" xfId="5" applyNumberFormat="1" applyFont="1" applyFill="1" applyBorder="1" applyAlignment="1">
      <alignment horizontal="right" vertical="center"/>
    </xf>
    <xf numFmtId="0" fontId="20" fillId="0" borderId="0" xfId="5" applyFont="1" applyAlignment="1">
      <alignment vertical="center"/>
    </xf>
    <xf numFmtId="165" fontId="31" fillId="0" borderId="0" xfId="5" applyNumberFormat="1" applyFont="1" applyFill="1" applyBorder="1" applyAlignment="1">
      <alignment horizontal="right" vertical="center"/>
    </xf>
    <xf numFmtId="0" fontId="18" fillId="0" borderId="0" xfId="5" applyFont="1" applyAlignment="1">
      <alignment vertical="center"/>
    </xf>
    <xf numFmtId="166" fontId="7" fillId="0" borderId="1" xfId="5" applyNumberFormat="1" applyFont="1" applyFill="1" applyBorder="1" applyAlignment="1">
      <alignment horizontal="right" vertical="center"/>
    </xf>
    <xf numFmtId="0" fontId="18" fillId="5" borderId="1" xfId="2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vertical="center"/>
    </xf>
    <xf numFmtId="9" fontId="20" fillId="0" borderId="1" xfId="2" applyNumberFormat="1" applyFont="1" applyFill="1" applyBorder="1" applyAlignment="1">
      <alignment vertical="center" wrapText="1"/>
    </xf>
    <xf numFmtId="0" fontId="15" fillId="0" borderId="0" xfId="0" applyFont="1" applyBorder="1"/>
    <xf numFmtId="167" fontId="15" fillId="0" borderId="0" xfId="0" applyNumberFormat="1" applyFont="1" applyBorder="1"/>
    <xf numFmtId="0" fontId="6" fillId="0" borderId="0" xfId="0" applyFont="1" applyBorder="1"/>
    <xf numFmtId="0" fontId="15" fillId="5" borderId="1" xfId="0" applyFont="1" applyFill="1" applyBorder="1" applyAlignment="1">
      <alignment horizontal="center" wrapText="1"/>
    </xf>
    <xf numFmtId="2" fontId="6" fillId="0" borderId="1" xfId="0" applyNumberFormat="1" applyFont="1" applyBorder="1"/>
    <xf numFmtId="0" fontId="6" fillId="5" borderId="1" xfId="0" applyFont="1" applyFill="1" applyBorder="1"/>
    <xf numFmtId="0" fontId="33" fillId="5" borderId="0" xfId="2" applyFont="1" applyFill="1" applyBorder="1" applyAlignment="1">
      <alignment vertical="center"/>
    </xf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1" xfId="0" applyFont="1" applyBorder="1"/>
    <xf numFmtId="4" fontId="6" fillId="0" borderId="1" xfId="0" applyNumberFormat="1" applyFont="1" applyBorder="1"/>
    <xf numFmtId="4" fontId="6" fillId="0" borderId="0" xfId="0" applyNumberFormat="1" applyFont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1" xfId="0" applyFont="1" applyFill="1" applyBorder="1" applyAlignment="1">
      <alignment horizontal="center" wrapText="1"/>
    </xf>
    <xf numFmtId="168" fontId="18" fillId="0" borderId="1" xfId="6" applyNumberFormat="1" applyFont="1" applyFill="1" applyBorder="1" applyAlignment="1">
      <alignment horizontal="center" vertical="center"/>
    </xf>
    <xf numFmtId="165" fontId="6" fillId="5" borderId="1" xfId="5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36" fillId="0" borderId="0" xfId="0" applyFont="1"/>
    <xf numFmtId="0" fontId="6" fillId="0" borderId="0" xfId="0" applyFont="1" applyAlignment="1">
      <alignment horizontal="center"/>
    </xf>
    <xf numFmtId="4" fontId="15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8" fillId="5" borderId="4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0" xfId="2" applyFont="1" applyFill="1" applyBorder="1" applyAlignment="1">
      <alignment vertical="center"/>
    </xf>
    <xf numFmtId="0" fontId="18" fillId="0" borderId="0" xfId="2" applyFont="1" applyFill="1" applyAlignment="1">
      <alignment vertical="center"/>
    </xf>
    <xf numFmtId="0" fontId="6" fillId="0" borderId="9" xfId="0" applyFont="1" applyFill="1" applyBorder="1" applyAlignment="1"/>
    <xf numFmtId="0" fontId="0" fillId="0" borderId="0" xfId="0" applyAlignment="1">
      <alignment horizontal="center"/>
    </xf>
    <xf numFmtId="171" fontId="18" fillId="0" borderId="1" xfId="6" applyNumberFormat="1" applyFont="1" applyFill="1" applyBorder="1" applyAlignment="1">
      <alignment horizontal="right" vertical="center"/>
    </xf>
    <xf numFmtId="0" fontId="18" fillId="0" borderId="0" xfId="2" applyFont="1" applyAlignment="1">
      <alignment horizontal="right" vertical="center"/>
    </xf>
    <xf numFmtId="0" fontId="37" fillId="0" borderId="0" xfId="0" applyFont="1"/>
    <xf numFmtId="0" fontId="16" fillId="0" borderId="0" xfId="0" applyFont="1" applyFill="1" applyBorder="1" applyAlignment="1">
      <alignment vertical="top"/>
    </xf>
    <xf numFmtId="0" fontId="16" fillId="0" borderId="0" xfId="0" applyFont="1" applyBorder="1" applyAlignment="1"/>
    <xf numFmtId="164" fontId="19" fillId="5" borderId="1" xfId="0" applyNumberFormat="1" applyFont="1" applyFill="1" applyBorder="1" applyAlignment="1">
      <alignment horizontal="right"/>
    </xf>
    <xf numFmtId="164" fontId="19" fillId="5" borderId="3" xfId="0" applyNumberFormat="1" applyFont="1" applyFill="1" applyBorder="1" applyAlignment="1">
      <alignment horizontal="right"/>
    </xf>
    <xf numFmtId="0" fontId="16" fillId="0" borderId="0" xfId="0" applyFont="1" applyFill="1"/>
    <xf numFmtId="0" fontId="16" fillId="5" borderId="1" xfId="0" applyFont="1" applyFill="1" applyBorder="1"/>
    <xf numFmtId="0" fontId="5" fillId="0" borderId="1" xfId="0" applyFont="1" applyBorder="1" applyAlignment="1">
      <alignment wrapText="1"/>
    </xf>
    <xf numFmtId="9" fontId="5" fillId="0" borderId="1" xfId="0" applyNumberFormat="1" applyFont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"/>
    </xf>
    <xf numFmtId="0" fontId="16" fillId="0" borderId="0" xfId="5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5" fillId="5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0" fontId="15" fillId="4" borderId="6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6" fillId="0" borderId="0" xfId="5" applyFont="1" applyFill="1" applyBorder="1" applyAlignment="1">
      <alignment horizontal="left" vertical="center"/>
    </xf>
    <xf numFmtId="0" fontId="16" fillId="0" borderId="8" xfId="5" applyFont="1" applyFill="1" applyBorder="1" applyAlignment="1">
      <alignment horizontal="left" vertical="center"/>
    </xf>
    <xf numFmtId="0" fontId="6" fillId="5" borderId="1" xfId="5" applyFont="1" applyFill="1" applyBorder="1" applyAlignment="1">
      <alignment horizontal="left" vertical="center"/>
    </xf>
    <xf numFmtId="0" fontId="7" fillId="0" borderId="1" xfId="5" applyFont="1" applyBorder="1" applyAlignment="1">
      <alignment horizontal="left" vertical="center" wrapText="1"/>
    </xf>
    <xf numFmtId="0" fontId="7" fillId="0" borderId="1" xfId="5" applyFont="1" applyBorder="1" applyAlignment="1">
      <alignment horizontal="left" vertical="center"/>
    </xf>
    <xf numFmtId="0" fontId="32" fillId="0" borderId="1" xfId="5" applyFont="1" applyBorder="1" applyAlignment="1">
      <alignment horizontal="left" vertical="center" wrapText="1"/>
    </xf>
    <xf numFmtId="0" fontId="18" fillId="5" borderId="1" xfId="2" applyFont="1" applyFill="1" applyBorder="1" applyAlignment="1">
      <alignment horizontal="left" vertical="center"/>
    </xf>
    <xf numFmtId="2" fontId="18" fillId="5" borderId="1" xfId="2" applyNumberFormat="1" applyFont="1" applyFill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right" vertical="top" wrapText="1"/>
    </xf>
    <xf numFmtId="0" fontId="17" fillId="3" borderId="10" xfId="0" applyFont="1" applyFill="1" applyBorder="1" applyAlignment="1"/>
    <xf numFmtId="0" fontId="15" fillId="0" borderId="10" xfId="0" applyFont="1" applyBorder="1" applyAlignment="1"/>
    <xf numFmtId="0" fontId="18" fillId="0" borderId="10" xfId="2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wrapText="1"/>
    </xf>
    <xf numFmtId="4" fontId="15" fillId="0" borderId="1" xfId="0" applyNumberFormat="1" applyFont="1" applyBorder="1" applyAlignment="1">
      <alignment horizontal="right" indent="1"/>
    </xf>
    <xf numFmtId="0" fontId="34" fillId="5" borderId="1" xfId="0" applyFont="1" applyFill="1" applyBorder="1" applyAlignment="1">
      <alignment horizontal="left" vertical="center"/>
    </xf>
    <xf numFmtId="168" fontId="17" fillId="0" borderId="14" xfId="0" applyNumberFormat="1" applyFont="1" applyBorder="1"/>
    <xf numFmtId="165" fontId="17" fillId="0" borderId="14" xfId="0" applyNumberFormat="1" applyFont="1" applyBorder="1"/>
    <xf numFmtId="168" fontId="17" fillId="0" borderId="18" xfId="0" applyNumberFormat="1" applyFont="1" applyBorder="1"/>
    <xf numFmtId="165" fontId="17" fillId="0" borderId="18" xfId="0" applyNumberFormat="1" applyFont="1" applyBorder="1"/>
    <xf numFmtId="0" fontId="44" fillId="0" borderId="14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5" fillId="0" borderId="0" xfId="0" applyFont="1"/>
    <xf numFmtId="173" fontId="28" fillId="0" borderId="10" xfId="0" applyNumberFormat="1" applyFont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 vertical="top"/>
    </xf>
    <xf numFmtId="0" fontId="15" fillId="4" borderId="2" xfId="0" applyFont="1" applyFill="1" applyBorder="1" applyAlignment="1">
      <alignment horizontal="center" vertical="top"/>
    </xf>
    <xf numFmtId="0" fontId="15" fillId="5" borderId="1" xfId="0" applyFont="1" applyFill="1" applyBorder="1" applyAlignment="1">
      <alignment horizontal="left" vertical="top" wrapText="1" indent="1"/>
    </xf>
    <xf numFmtId="0" fontId="17" fillId="5" borderId="14" xfId="0" applyFont="1" applyFill="1" applyBorder="1" applyAlignment="1">
      <alignment vertical="top" wrapText="1"/>
    </xf>
    <xf numFmtId="4" fontId="17" fillId="0" borderId="14" xfId="0" applyNumberFormat="1" applyFont="1" applyBorder="1"/>
    <xf numFmtId="0" fontId="17" fillId="5" borderId="18" xfId="0" applyFont="1" applyFill="1" applyBorder="1" applyAlignment="1">
      <alignment vertical="top" wrapText="1"/>
    </xf>
    <xf numFmtId="4" fontId="17" fillId="0" borderId="18" xfId="0" applyNumberFormat="1" applyFont="1" applyBorder="1"/>
    <xf numFmtId="0" fontId="17" fillId="0" borderId="14" xfId="0" applyFont="1" applyBorder="1" applyAlignment="1">
      <alignment vertical="top" wrapText="1"/>
    </xf>
    <xf numFmtId="4" fontId="17" fillId="0" borderId="14" xfId="0" applyNumberFormat="1" applyFont="1" applyBorder="1" applyAlignment="1">
      <alignment horizontal="right" vertical="top" wrapText="1"/>
    </xf>
    <xf numFmtId="0" fontId="17" fillId="0" borderId="18" xfId="0" applyFont="1" applyBorder="1" applyAlignment="1">
      <alignment vertical="top" wrapText="1"/>
    </xf>
    <xf numFmtId="4" fontId="17" fillId="0" borderId="18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left" vertical="top" wrapText="1" indent="1"/>
    </xf>
    <xf numFmtId="3" fontId="15" fillId="0" borderId="1" xfId="0" applyNumberFormat="1" applyFont="1" applyBorder="1" applyAlignment="1">
      <alignment horizontal="right" vertical="top" wrapText="1"/>
    </xf>
    <xf numFmtId="3" fontId="15" fillId="0" borderId="1" xfId="0" applyNumberFormat="1" applyFont="1" applyFill="1" applyBorder="1" applyAlignment="1">
      <alignment horizontal="right" vertical="top"/>
    </xf>
    <xf numFmtId="3" fontId="15" fillId="0" borderId="1" xfId="0" applyNumberFormat="1" applyFont="1" applyBorder="1" applyAlignment="1">
      <alignment horizontal="right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4" borderId="11" xfId="0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7" fillId="4" borderId="15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/>
    </xf>
    <xf numFmtId="166" fontId="19" fillId="0" borderId="1" xfId="0" applyNumberFormat="1" applyFont="1" applyBorder="1" applyAlignment="1">
      <alignment horizontal="right"/>
    </xf>
    <xf numFmtId="0" fontId="18" fillId="0" borderId="0" xfId="0" applyFont="1" applyFill="1" applyBorder="1"/>
    <xf numFmtId="0" fontId="5" fillId="0" borderId="0" xfId="0" applyFont="1" applyFill="1" applyBorder="1" applyAlignment="1">
      <alignment vertical="top" wrapText="1"/>
    </xf>
    <xf numFmtId="4" fontId="17" fillId="0" borderId="14" xfId="0" applyNumberFormat="1" applyFont="1" applyBorder="1" applyAlignment="1">
      <alignment horizontal="right"/>
    </xf>
    <xf numFmtId="4" fontId="17" fillId="0" borderId="18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 vertical="center" indent="1"/>
    </xf>
    <xf numFmtId="3" fontId="15" fillId="0" borderId="0" xfId="0" applyNumberFormat="1" applyFont="1" applyFill="1"/>
    <xf numFmtId="167" fontId="15" fillId="4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indent="1"/>
    </xf>
    <xf numFmtId="0" fontId="17" fillId="0" borderId="14" xfId="0" applyFont="1" applyBorder="1" applyAlignment="1">
      <alignment horizontal="left" vertical="center" indent="2"/>
    </xf>
    <xf numFmtId="0" fontId="17" fillId="0" borderId="19" xfId="0" applyFont="1" applyBorder="1" applyAlignment="1">
      <alignment horizontal="left" vertical="center" indent="2"/>
    </xf>
    <xf numFmtId="0" fontId="17" fillId="0" borderId="18" xfId="0" applyFont="1" applyBorder="1" applyAlignment="1">
      <alignment horizontal="left" vertical="center" indent="2"/>
    </xf>
    <xf numFmtId="4" fontId="16" fillId="0" borderId="1" xfId="0" applyNumberFormat="1" applyFont="1" applyBorder="1" applyAlignment="1">
      <alignment horizontal="right"/>
    </xf>
    <xf numFmtId="10" fontId="4" fillId="0" borderId="1" xfId="0" applyNumberFormat="1" applyFont="1" applyBorder="1" applyAlignment="1">
      <alignment horizontal="right"/>
    </xf>
    <xf numFmtId="10" fontId="17" fillId="0" borderId="14" xfId="0" applyNumberFormat="1" applyFont="1" applyBorder="1" applyAlignment="1">
      <alignment horizontal="right"/>
    </xf>
    <xf numFmtId="10" fontId="17" fillId="0" borderId="19" xfId="0" applyNumberFormat="1" applyFont="1" applyBorder="1" applyAlignment="1">
      <alignment horizontal="right"/>
    </xf>
    <xf numFmtId="4" fontId="17" fillId="0" borderId="19" xfId="0" applyNumberFormat="1" applyFont="1" applyBorder="1" applyAlignment="1">
      <alignment horizontal="right"/>
    </xf>
    <xf numFmtId="10" fontId="17" fillId="0" borderId="18" xfId="0" applyNumberFormat="1" applyFont="1" applyBorder="1" applyAlignment="1">
      <alignment horizontal="right"/>
    </xf>
    <xf numFmtId="0" fontId="4" fillId="5" borderId="1" xfId="0" applyFont="1" applyFill="1" applyBorder="1" applyAlignment="1">
      <alignment horizontal="center" vertical="center"/>
    </xf>
    <xf numFmtId="4" fontId="16" fillId="8" borderId="1" xfId="0" applyNumberFormat="1" applyFont="1" applyFill="1" applyBorder="1" applyAlignment="1">
      <alignment horizontal="right"/>
    </xf>
    <xf numFmtId="10" fontId="16" fillId="8" borderId="1" xfId="0" applyNumberFormat="1" applyFont="1" applyFill="1" applyBorder="1" applyAlignment="1">
      <alignment horizontal="right"/>
    </xf>
    <xf numFmtId="10" fontId="4" fillId="8" borderId="1" xfId="0" applyNumberFormat="1" applyFont="1" applyFill="1" applyBorder="1" applyAlignment="1">
      <alignment horizontal="right"/>
    </xf>
    <xf numFmtId="4" fontId="4" fillId="8" borderId="1" xfId="0" applyNumberFormat="1" applyFont="1" applyFill="1" applyBorder="1" applyAlignment="1">
      <alignment horizontal="right"/>
    </xf>
    <xf numFmtId="10" fontId="17" fillId="8" borderId="14" xfId="0" applyNumberFormat="1" applyFont="1" applyFill="1" applyBorder="1" applyAlignment="1">
      <alignment horizontal="right"/>
    </xf>
    <xf numFmtId="4" fontId="17" fillId="8" borderId="14" xfId="0" applyNumberFormat="1" applyFont="1" applyFill="1" applyBorder="1" applyAlignment="1">
      <alignment horizontal="right"/>
    </xf>
    <xf numFmtId="10" fontId="17" fillId="8" borderId="19" xfId="0" applyNumberFormat="1" applyFont="1" applyFill="1" applyBorder="1" applyAlignment="1">
      <alignment horizontal="right"/>
    </xf>
    <xf numFmtId="4" fontId="17" fillId="8" borderId="19" xfId="0" applyNumberFormat="1" applyFont="1" applyFill="1" applyBorder="1" applyAlignment="1">
      <alignment horizontal="right"/>
    </xf>
    <xf numFmtId="10" fontId="17" fillId="8" borderId="18" xfId="0" applyNumberFormat="1" applyFont="1" applyFill="1" applyBorder="1" applyAlignment="1">
      <alignment horizontal="right"/>
    </xf>
    <xf numFmtId="4" fontId="17" fillId="8" borderId="18" xfId="0" applyNumberFormat="1" applyFont="1" applyFill="1" applyBorder="1" applyAlignment="1">
      <alignment horizontal="right"/>
    </xf>
    <xf numFmtId="0" fontId="17" fillId="5" borderId="1" xfId="0" applyFont="1" applyFill="1" applyBorder="1" applyAlignment="1">
      <alignment horizontal="center" vertical="center" shrinkToFit="1"/>
    </xf>
    <xf numFmtId="0" fontId="17" fillId="5" borderId="1" xfId="0" applyFont="1" applyFill="1" applyBorder="1" applyAlignment="1">
      <alignment horizontal="left" vertical="center" wrapText="1" indent="1"/>
    </xf>
    <xf numFmtId="9" fontId="18" fillId="0" borderId="0" xfId="2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shrinkToFit="1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/>
    <xf numFmtId="0" fontId="2" fillId="5" borderId="6" xfId="0" applyFont="1" applyFill="1" applyBorder="1" applyAlignment="1"/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shrinkToFit="1"/>
    </xf>
    <xf numFmtId="0" fontId="1" fillId="0" borderId="6" xfId="0" applyFont="1" applyBorder="1" applyAlignment="1">
      <alignment horizontal="left" indent="1"/>
    </xf>
    <xf numFmtId="0" fontId="28" fillId="0" borderId="0" xfId="0" applyFont="1" applyFill="1" applyBorder="1" applyAlignment="1"/>
    <xf numFmtId="0" fontId="18" fillId="0" borderId="0" xfId="0" applyFont="1" applyFill="1" applyBorder="1" applyAlignment="1"/>
    <xf numFmtId="0" fontId="20" fillId="0" borderId="0" xfId="0" applyFont="1" applyFill="1" applyBorder="1"/>
    <xf numFmtId="0" fontId="48" fillId="0" borderId="0" xfId="0" applyFont="1"/>
    <xf numFmtId="0" fontId="20" fillId="5" borderId="1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49" fillId="0" borderId="0" xfId="0" applyFont="1"/>
    <xf numFmtId="0" fontId="18" fillId="0" borderId="0" xfId="0" applyFont="1"/>
    <xf numFmtId="0" fontId="18" fillId="0" borderId="0" xfId="0" applyFont="1" applyBorder="1"/>
    <xf numFmtId="0" fontId="18" fillId="0" borderId="10" xfId="0" applyFont="1" applyBorder="1"/>
    <xf numFmtId="0" fontId="50" fillId="0" borderId="0" xfId="0" applyFont="1"/>
    <xf numFmtId="0" fontId="18" fillId="5" borderId="1" xfId="0" applyFont="1" applyFill="1" applyBorder="1"/>
    <xf numFmtId="2" fontId="18" fillId="7" borderId="1" xfId="0" applyNumberFormat="1" applyFont="1" applyFill="1" applyBorder="1"/>
    <xf numFmtId="2" fontId="18" fillId="3" borderId="1" xfId="0" applyNumberFormat="1" applyFont="1" applyFill="1" applyBorder="1"/>
    <xf numFmtId="2" fontId="18" fillId="0" borderId="1" xfId="0" applyNumberFormat="1" applyFont="1" applyFill="1" applyBorder="1"/>
    <xf numFmtId="2" fontId="18" fillId="2" borderId="1" xfId="0" applyNumberFormat="1" applyFont="1" applyFill="1" applyBorder="1"/>
    <xf numFmtId="172" fontId="18" fillId="7" borderId="1" xfId="0" applyNumberFormat="1" applyFont="1" applyFill="1" applyBorder="1"/>
    <xf numFmtId="172" fontId="18" fillId="3" borderId="1" xfId="0" applyNumberFormat="1" applyFont="1" applyFill="1" applyBorder="1"/>
    <xf numFmtId="172" fontId="18" fillId="2" borderId="1" xfId="0" applyNumberFormat="1" applyFont="1" applyFill="1" applyBorder="1"/>
    <xf numFmtId="0" fontId="18" fillId="2" borderId="1" xfId="0" applyFont="1" applyFill="1" applyBorder="1"/>
    <xf numFmtId="168" fontId="18" fillId="1" borderId="3" xfId="0" applyNumberFormat="1" applyFont="1" applyFill="1" applyBorder="1"/>
    <xf numFmtId="168" fontId="18" fillId="0" borderId="3" xfId="0" applyNumberFormat="1" applyFont="1" applyBorder="1"/>
    <xf numFmtId="0" fontId="20" fillId="0" borderId="8" xfId="0" applyFont="1" applyFill="1" applyBorder="1"/>
    <xf numFmtId="2" fontId="18" fillId="1" borderId="1" xfId="0" applyNumberFormat="1" applyFont="1" applyFill="1" applyBorder="1"/>
    <xf numFmtId="0" fontId="18" fillId="0" borderId="10" xfId="0" applyFont="1" applyFill="1" applyBorder="1" applyAlignment="1"/>
    <xf numFmtId="164" fontId="18" fillId="7" borderId="1" xfId="0" applyNumberFormat="1" applyFont="1" applyFill="1" applyBorder="1"/>
    <xf numFmtId="164" fontId="18" fillId="3" borderId="1" xfId="0" applyNumberFormat="1" applyFont="1" applyFill="1" applyBorder="1"/>
    <xf numFmtId="164" fontId="18" fillId="0" borderId="1" xfId="0" applyNumberFormat="1" applyFont="1" applyFill="1" applyBorder="1"/>
    <xf numFmtId="164" fontId="18" fillId="2" borderId="1" xfId="0" applyNumberFormat="1" applyFont="1" applyFill="1" applyBorder="1"/>
    <xf numFmtId="164" fontId="18" fillId="0" borderId="3" xfId="0" applyNumberFormat="1" applyFont="1" applyFill="1" applyBorder="1"/>
    <xf numFmtId="165" fontId="18" fillId="2" borderId="1" xfId="0" applyNumberFormat="1" applyFont="1" applyFill="1" applyBorder="1"/>
    <xf numFmtId="165" fontId="18" fillId="0" borderId="1" xfId="0" applyNumberFormat="1" applyFont="1" applyBorder="1"/>
    <xf numFmtId="4" fontId="18" fillId="0" borderId="0" xfId="0" applyNumberFormat="1" applyFont="1" applyFill="1" applyBorder="1"/>
    <xf numFmtId="171" fontId="18" fillId="3" borderId="1" xfId="0" applyNumberFormat="1" applyFont="1" applyFill="1" applyBorder="1" applyAlignment="1">
      <alignment horizontal="right" wrapText="1"/>
    </xf>
    <xf numFmtId="171" fontId="18" fillId="2" borderId="1" xfId="0" applyNumberFormat="1" applyFont="1" applyFill="1" applyBorder="1"/>
    <xf numFmtId="2" fontId="18" fillId="0" borderId="0" xfId="0" applyNumberFormat="1" applyFont="1" applyFill="1" applyBorder="1"/>
    <xf numFmtId="0" fontId="28" fillId="0" borderId="10" xfId="0" applyFont="1" applyFill="1" applyBorder="1" applyAlignment="1"/>
    <xf numFmtId="0" fontId="18" fillId="0" borderId="8" xfId="0" applyFont="1" applyFill="1" applyBorder="1"/>
    <xf numFmtId="3" fontId="18" fillId="3" borderId="1" xfId="0" applyNumberFormat="1" applyFont="1" applyFill="1" applyBorder="1"/>
    <xf numFmtId="3" fontId="18" fillId="3" borderId="3" xfId="0" applyNumberFormat="1" applyFont="1" applyFill="1" applyBorder="1"/>
    <xf numFmtId="3" fontId="18" fillId="9" borderId="1" xfId="0" applyNumberFormat="1" applyFont="1" applyFill="1" applyBorder="1"/>
    <xf numFmtId="168" fontId="18" fillId="0" borderId="1" xfId="0" applyNumberFormat="1" applyFont="1" applyBorder="1"/>
    <xf numFmtId="3" fontId="18" fillId="0" borderId="0" xfId="0" applyNumberFormat="1" applyFont="1" applyFill="1" applyBorder="1"/>
    <xf numFmtId="3" fontId="18" fillId="0" borderId="10" xfId="0" applyNumberFormat="1" applyFont="1" applyFill="1" applyBorder="1"/>
    <xf numFmtId="0" fontId="51" fillId="0" borderId="0" xfId="0" applyFont="1"/>
    <xf numFmtId="0" fontId="51" fillId="0" borderId="0" xfId="0" applyFont="1" applyBorder="1"/>
    <xf numFmtId="0" fontId="20" fillId="5" borderId="4" xfId="0" applyFont="1" applyFill="1" applyBorder="1"/>
    <xf numFmtId="0" fontId="18" fillId="5" borderId="4" xfId="0" applyFont="1" applyFill="1" applyBorder="1"/>
    <xf numFmtId="0" fontId="18" fillId="0" borderId="4" xfId="0" applyFont="1" applyBorder="1"/>
    <xf numFmtId="0" fontId="18" fillId="0" borderId="8" xfId="0" applyFont="1" applyBorder="1"/>
    <xf numFmtId="166" fontId="18" fillId="2" borderId="1" xfId="0" applyNumberFormat="1" applyFont="1" applyFill="1" applyBorder="1"/>
    <xf numFmtId="166" fontId="18" fillId="0" borderId="1" xfId="0" applyNumberFormat="1" applyFont="1" applyBorder="1"/>
    <xf numFmtId="0" fontId="20" fillId="5" borderId="7" xfId="0" applyFont="1" applyFill="1" applyBorder="1"/>
    <xf numFmtId="0" fontId="18" fillId="0" borderId="10" xfId="0" applyFont="1" applyFill="1" applyBorder="1"/>
    <xf numFmtId="0" fontId="18" fillId="0" borderId="1" xfId="0" applyFont="1" applyBorder="1"/>
    <xf numFmtId="0" fontId="18" fillId="0" borderId="2" xfId="0" applyFont="1" applyFill="1" applyBorder="1"/>
    <xf numFmtId="171" fontId="18" fillId="0" borderId="1" xfId="0" applyNumberFormat="1" applyFont="1" applyBorder="1"/>
    <xf numFmtId="0" fontId="18" fillId="4" borderId="1" xfId="0" applyFont="1" applyFill="1" applyBorder="1"/>
    <xf numFmtId="166" fontId="18" fillId="0" borderId="0" xfId="0" applyNumberFormat="1" applyFont="1" applyFill="1" applyBorder="1"/>
    <xf numFmtId="166" fontId="18" fillId="0" borderId="3" xfId="0" applyNumberFormat="1" applyFont="1" applyBorder="1"/>
    <xf numFmtId="0" fontId="51" fillId="0" borderId="0" xfId="0" applyFont="1" applyFill="1"/>
    <xf numFmtId="4" fontId="18" fillId="0" borderId="10" xfId="0" applyNumberFormat="1" applyFont="1" applyFill="1" applyBorder="1"/>
    <xf numFmtId="0" fontId="20" fillId="0" borderId="0" xfId="0" applyFont="1"/>
    <xf numFmtId="0" fontId="20" fillId="5" borderId="20" xfId="0" applyFont="1" applyFill="1" applyBorder="1" applyAlignment="1">
      <alignment horizontal="center"/>
    </xf>
    <xf numFmtId="0" fontId="20" fillId="5" borderId="21" xfId="0" applyFont="1" applyFill="1" applyBorder="1" applyAlignment="1">
      <alignment horizontal="center"/>
    </xf>
    <xf numFmtId="0" fontId="18" fillId="0" borderId="22" xfId="0" applyFont="1" applyBorder="1"/>
    <xf numFmtId="0" fontId="18" fillId="0" borderId="23" xfId="0" applyFont="1" applyBorder="1"/>
    <xf numFmtId="0" fontId="20" fillId="0" borderId="24" xfId="0" applyFont="1" applyFill="1" applyBorder="1"/>
    <xf numFmtId="0" fontId="20" fillId="0" borderId="23" xfId="0" applyFont="1" applyFill="1" applyBorder="1"/>
    <xf numFmtId="2" fontId="18" fillId="2" borderId="21" xfId="0" applyNumberFormat="1" applyFont="1" applyFill="1" applyBorder="1"/>
    <xf numFmtId="0" fontId="20" fillId="0" borderId="22" xfId="0" applyFont="1" applyFill="1" applyBorder="1"/>
    <xf numFmtId="172" fontId="18" fillId="2" borderId="21" xfId="0" applyNumberFormat="1" applyFont="1" applyFill="1" applyBorder="1"/>
    <xf numFmtId="0" fontId="18" fillId="2" borderId="21" xfId="0" applyFont="1" applyFill="1" applyBorder="1"/>
    <xf numFmtId="2" fontId="18" fillId="0" borderId="20" xfId="0" applyNumberFormat="1" applyFont="1" applyFill="1" applyBorder="1"/>
    <xf numFmtId="0" fontId="18" fillId="0" borderId="22" xfId="0" applyFont="1" applyFill="1" applyBorder="1" applyAlignment="1"/>
    <xf numFmtId="0" fontId="18" fillId="0" borderId="23" xfId="0" applyFont="1" applyFill="1" applyBorder="1" applyAlignment="1"/>
    <xf numFmtId="0" fontId="18" fillId="0" borderId="24" xfId="0" applyFont="1" applyFill="1" applyBorder="1"/>
    <xf numFmtId="0" fontId="18" fillId="0" borderId="23" xfId="0" applyFont="1" applyFill="1" applyBorder="1"/>
    <xf numFmtId="164" fontId="18" fillId="2" borderId="21" xfId="0" applyNumberFormat="1" applyFont="1" applyFill="1" applyBorder="1"/>
    <xf numFmtId="164" fontId="18" fillId="0" borderId="20" xfId="0" applyNumberFormat="1" applyFont="1" applyFill="1" applyBorder="1"/>
    <xf numFmtId="165" fontId="18" fillId="2" borderId="21" xfId="0" applyNumberFormat="1" applyFont="1" applyFill="1" applyBorder="1"/>
    <xf numFmtId="171" fontId="18" fillId="2" borderId="21" xfId="0" applyNumberFormat="1" applyFont="1" applyFill="1" applyBorder="1"/>
    <xf numFmtId="2" fontId="18" fillId="0" borderId="24" xfId="0" applyNumberFormat="1" applyFont="1" applyFill="1" applyBorder="1"/>
    <xf numFmtId="2" fontId="18" fillId="0" borderId="23" xfId="0" applyNumberFormat="1" applyFont="1" applyFill="1" applyBorder="1"/>
    <xf numFmtId="2" fontId="18" fillId="2" borderId="20" xfId="0" applyNumberFormat="1" applyFont="1" applyFill="1" applyBorder="1"/>
    <xf numFmtId="0" fontId="18" fillId="0" borderId="26" xfId="0" applyFont="1" applyFill="1" applyBorder="1" applyAlignment="1"/>
    <xf numFmtId="3" fontId="18" fillId="3" borderId="20" xfId="0" applyNumberFormat="1" applyFont="1" applyFill="1" applyBorder="1"/>
    <xf numFmtId="3" fontId="18" fillId="3" borderId="21" xfId="0" applyNumberFormat="1" applyFont="1" applyFill="1" applyBorder="1"/>
    <xf numFmtId="168" fontId="18" fillId="0" borderId="20" xfId="0" applyNumberFormat="1" applyFont="1" applyBorder="1"/>
    <xf numFmtId="168" fontId="18" fillId="0" borderId="21" xfId="0" applyNumberFormat="1" applyFont="1" applyBorder="1"/>
    <xf numFmtId="3" fontId="18" fillId="0" borderId="22" xfId="0" applyNumberFormat="1" applyFont="1" applyFill="1" applyBorder="1"/>
    <xf numFmtId="3" fontId="18" fillId="0" borderId="23" xfId="0" applyNumberFormat="1" applyFont="1" applyFill="1" applyBorder="1"/>
    <xf numFmtId="0" fontId="18" fillId="0" borderId="27" xfId="0" applyFont="1" applyBorder="1"/>
    <xf numFmtId="0" fontId="51" fillId="0" borderId="27" xfId="0" applyFont="1" applyBorder="1"/>
    <xf numFmtId="0" fontId="51" fillId="0" borderId="23" xfId="0" applyFont="1" applyBorder="1"/>
    <xf numFmtId="0" fontId="18" fillId="0" borderId="27" xfId="0" applyFont="1" applyFill="1" applyBorder="1"/>
    <xf numFmtId="0" fontId="18" fillId="0" borderId="24" xfId="0" applyFont="1" applyBorder="1"/>
    <xf numFmtId="0" fontId="18" fillId="0" borderId="28" xfId="0" applyFont="1" applyBorder="1"/>
    <xf numFmtId="166" fontId="18" fillId="0" borderId="20" xfId="0" applyNumberFormat="1" applyFont="1" applyBorder="1"/>
    <xf numFmtId="166" fontId="18" fillId="0" borderId="21" xfId="0" applyNumberFormat="1" applyFont="1" applyBorder="1"/>
    <xf numFmtId="168" fontId="18" fillId="2" borderId="3" xfId="0" applyNumberFormat="1" applyFont="1" applyFill="1" applyBorder="1"/>
    <xf numFmtId="168" fontId="18" fillId="2" borderId="1" xfId="0" applyNumberFormat="1" applyFont="1" applyFill="1" applyBorder="1"/>
    <xf numFmtId="168" fontId="18" fillId="2" borderId="20" xfId="0" applyNumberFormat="1" applyFont="1" applyFill="1" applyBorder="1"/>
    <xf numFmtId="166" fontId="18" fillId="10" borderId="20" xfId="0" applyNumberFormat="1" applyFont="1" applyFill="1" applyBorder="1"/>
    <xf numFmtId="0" fontId="18" fillId="0" borderId="22" xfId="0" applyFont="1" applyFill="1" applyBorder="1"/>
    <xf numFmtId="0" fontId="18" fillId="0" borderId="26" xfId="0" applyFont="1" applyFill="1" applyBorder="1"/>
    <xf numFmtId="0" fontId="18" fillId="0" borderId="25" xfId="0" applyFont="1" applyFill="1" applyBorder="1"/>
    <xf numFmtId="0" fontId="18" fillId="0" borderId="28" xfId="0" applyFont="1" applyFill="1" applyBorder="1"/>
    <xf numFmtId="171" fontId="18" fillId="10" borderId="20" xfId="0" applyNumberFormat="1" applyFont="1" applyFill="1" applyBorder="1"/>
    <xf numFmtId="0" fontId="18" fillId="4" borderId="21" xfId="0" applyFont="1" applyFill="1" applyBorder="1"/>
    <xf numFmtId="3" fontId="15" fillId="0" borderId="20" xfId="0" applyNumberFormat="1" applyFont="1" applyBorder="1"/>
    <xf numFmtId="3" fontId="15" fillId="0" borderId="21" xfId="0" applyNumberFormat="1" applyFont="1" applyBorder="1"/>
    <xf numFmtId="4" fontId="15" fillId="0" borderId="20" xfId="0" applyNumberFormat="1" applyFont="1" applyBorder="1"/>
    <xf numFmtId="4" fontId="15" fillId="0" borderId="21" xfId="0" applyNumberFormat="1" applyFont="1" applyBorder="1"/>
    <xf numFmtId="4" fontId="17" fillId="0" borderId="29" xfId="0" applyNumberFormat="1" applyFont="1" applyBorder="1" applyAlignment="1">
      <alignment horizontal="right"/>
    </xf>
    <xf numFmtId="4" fontId="17" fillId="0" borderId="30" xfId="0" applyNumberFormat="1" applyFont="1" applyBorder="1" applyAlignment="1">
      <alignment horizontal="right"/>
    </xf>
    <xf numFmtId="4" fontId="17" fillId="0" borderId="31" xfId="0" applyNumberFormat="1" applyFont="1" applyBorder="1" applyAlignment="1">
      <alignment horizontal="right"/>
    </xf>
    <xf numFmtId="4" fontId="17" fillId="0" borderId="32" xfId="0" applyNumberFormat="1" applyFont="1" applyBorder="1" applyAlignment="1">
      <alignment horizontal="right"/>
    </xf>
    <xf numFmtId="4" fontId="15" fillId="0" borderId="20" xfId="0" applyNumberFormat="1" applyFont="1" applyBorder="1" applyAlignment="1">
      <alignment horizontal="right"/>
    </xf>
    <xf numFmtId="4" fontId="15" fillId="0" borderId="21" xfId="0" applyNumberFormat="1" applyFont="1" applyBorder="1" applyAlignment="1">
      <alignment horizontal="right"/>
    </xf>
    <xf numFmtId="4" fontId="17" fillId="0" borderId="29" xfId="0" applyNumberFormat="1" applyFont="1" applyBorder="1"/>
    <xf numFmtId="4" fontId="17" fillId="0" borderId="30" xfId="0" applyNumberFormat="1" applyFont="1" applyBorder="1"/>
    <xf numFmtId="4" fontId="17" fillId="0" borderId="31" xfId="0" applyNumberFormat="1" applyFont="1" applyBorder="1"/>
    <xf numFmtId="4" fontId="17" fillId="0" borderId="32" xfId="0" applyNumberFormat="1" applyFont="1" applyBorder="1"/>
    <xf numFmtId="171" fontId="18" fillId="0" borderId="20" xfId="6" applyNumberFormat="1" applyFont="1" applyFill="1" applyBorder="1" applyAlignment="1">
      <alignment horizontal="right" vertical="center"/>
    </xf>
    <xf numFmtId="171" fontId="18" fillId="0" borderId="21" xfId="6" applyNumberFormat="1" applyFont="1" applyFill="1" applyBorder="1" applyAlignment="1">
      <alignment horizontal="right" vertical="center"/>
    </xf>
    <xf numFmtId="168" fontId="18" fillId="0" borderId="20" xfId="6" applyNumberFormat="1" applyFont="1" applyFill="1" applyBorder="1" applyAlignment="1">
      <alignment horizontal="center" vertical="center"/>
    </xf>
    <xf numFmtId="168" fontId="18" fillId="0" borderId="21" xfId="6" applyNumberFormat="1" applyFont="1" applyFill="1" applyBorder="1" applyAlignment="1">
      <alignment horizontal="center" vertical="center"/>
    </xf>
    <xf numFmtId="168" fontId="18" fillId="0" borderId="20" xfId="6" applyNumberFormat="1" applyFont="1" applyFill="1" applyBorder="1" applyAlignment="1">
      <alignment horizontal="right" vertical="center"/>
    </xf>
    <xf numFmtId="168" fontId="18" fillId="0" borderId="21" xfId="6" applyNumberFormat="1" applyFont="1" applyFill="1" applyBorder="1" applyAlignment="1">
      <alignment horizontal="right" vertical="center"/>
    </xf>
    <xf numFmtId="0" fontId="18" fillId="5" borderId="6" xfId="2" applyFont="1" applyFill="1" applyBorder="1" applyAlignment="1">
      <alignment horizontal="center" vertical="center"/>
    </xf>
    <xf numFmtId="0" fontId="18" fillId="5" borderId="2" xfId="2" applyFont="1" applyFill="1" applyBorder="1" applyAlignment="1">
      <alignment horizontal="center" vertical="center"/>
    </xf>
    <xf numFmtId="0" fontId="18" fillId="5" borderId="3" xfId="2" applyFont="1" applyFill="1" applyBorder="1" applyAlignment="1">
      <alignment horizontal="center" vertical="center"/>
    </xf>
    <xf numFmtId="2" fontId="18" fillId="5" borderId="6" xfId="2" applyNumberFormat="1" applyFont="1" applyFill="1" applyBorder="1" applyAlignment="1">
      <alignment horizontal="center" vertical="center" wrapText="1"/>
    </xf>
    <xf numFmtId="2" fontId="18" fillId="5" borderId="2" xfId="2" applyNumberFormat="1" applyFont="1" applyFill="1" applyBorder="1" applyAlignment="1">
      <alignment horizontal="center" vertical="center" wrapText="1"/>
    </xf>
    <xf numFmtId="2" fontId="18" fillId="5" borderId="3" xfId="2" applyNumberFormat="1" applyFont="1" applyFill="1" applyBorder="1" applyAlignment="1">
      <alignment horizontal="center" vertical="center" wrapText="1"/>
    </xf>
    <xf numFmtId="168" fontId="18" fillId="4" borderId="6" xfId="6" applyNumberFormat="1" applyFont="1" applyFill="1" applyBorder="1" applyAlignment="1">
      <alignment horizontal="right" vertical="center"/>
    </xf>
    <xf numFmtId="168" fontId="18" fillId="4" borderId="2" xfId="6" applyNumberFormat="1" applyFont="1" applyFill="1" applyBorder="1" applyAlignment="1">
      <alignment horizontal="right" vertical="center"/>
    </xf>
    <xf numFmtId="168" fontId="18" fillId="4" borderId="3" xfId="6" applyNumberFormat="1" applyFont="1" applyFill="1" applyBorder="1" applyAlignment="1">
      <alignment horizontal="right" vertical="center"/>
    </xf>
    <xf numFmtId="0" fontId="18" fillId="0" borderId="0" xfId="2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29" fillId="0" borderId="0" xfId="2" applyFont="1" applyFill="1" applyBorder="1" applyAlignment="1">
      <alignment horizontal="left" vertical="center" wrapText="1"/>
    </xf>
    <xf numFmtId="0" fontId="17" fillId="0" borderId="0" xfId="0" applyFont="1" applyFill="1" applyBorder="1" applyAlignment="1"/>
    <xf numFmtId="0" fontId="15" fillId="0" borderId="0" xfId="0" applyFont="1" applyFill="1" applyBorder="1" applyAlignment="1"/>
    <xf numFmtId="0" fontId="20" fillId="0" borderId="8" xfId="2" applyFont="1" applyBorder="1" applyAlignment="1">
      <alignment horizontal="left" vertical="center" wrapText="1"/>
    </xf>
    <xf numFmtId="2" fontId="18" fillId="5" borderId="6" xfId="2" applyNumberFormat="1" applyFont="1" applyFill="1" applyBorder="1" applyAlignment="1">
      <alignment horizontal="left" vertical="center" wrapText="1"/>
    </xf>
    <xf numFmtId="2" fontId="18" fillId="5" borderId="2" xfId="2" applyNumberFormat="1" applyFont="1" applyFill="1" applyBorder="1" applyAlignment="1">
      <alignment horizontal="left" vertical="center" wrapText="1"/>
    </xf>
    <xf numFmtId="2" fontId="18" fillId="5" borderId="3" xfId="2" applyNumberFormat="1" applyFont="1" applyFill="1" applyBorder="1" applyAlignment="1">
      <alignment horizontal="left" vertical="center" wrapText="1"/>
    </xf>
    <xf numFmtId="168" fontId="18" fillId="4" borderId="6" xfId="6" applyNumberFormat="1" applyFont="1" applyFill="1" applyBorder="1" applyAlignment="1">
      <alignment horizontal="center" vertical="center"/>
    </xf>
    <xf numFmtId="168" fontId="18" fillId="4" borderId="2" xfId="6" applyNumberFormat="1" applyFont="1" applyFill="1" applyBorder="1" applyAlignment="1">
      <alignment horizontal="center" vertical="center"/>
    </xf>
    <xf numFmtId="168" fontId="18" fillId="4" borderId="3" xfId="6" applyNumberFormat="1" applyFont="1" applyFill="1" applyBorder="1" applyAlignment="1">
      <alignment horizontal="center" vertical="center"/>
    </xf>
    <xf numFmtId="165" fontId="7" fillId="4" borderId="6" xfId="5" applyNumberFormat="1" applyFont="1" applyFill="1" applyBorder="1" applyAlignment="1">
      <alignment horizontal="right" vertical="center"/>
    </xf>
    <xf numFmtId="165" fontId="7" fillId="4" borderId="2" xfId="5" applyNumberFormat="1" applyFont="1" applyFill="1" applyBorder="1" applyAlignment="1">
      <alignment horizontal="right" vertical="center"/>
    </xf>
    <xf numFmtId="165" fontId="7" fillId="4" borderId="3" xfId="5" applyNumberFormat="1" applyFont="1" applyFill="1" applyBorder="1" applyAlignment="1">
      <alignment horizontal="right" vertical="center"/>
    </xf>
    <xf numFmtId="165" fontId="2" fillId="5" borderId="6" xfId="5" applyNumberFormat="1" applyFont="1" applyFill="1" applyBorder="1" applyAlignment="1">
      <alignment horizontal="center" vertical="center"/>
    </xf>
    <xf numFmtId="165" fontId="5" fillId="5" borderId="2" xfId="5" applyNumberFormat="1" applyFont="1" applyFill="1" applyBorder="1" applyAlignment="1">
      <alignment horizontal="center" vertical="center"/>
    </xf>
    <xf numFmtId="165" fontId="5" fillId="5" borderId="3" xfId="5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5" borderId="6" xfId="0" applyFont="1" applyFill="1" applyBorder="1" applyAlignment="1">
      <alignment horizontal="center" shrinkToFit="1"/>
    </xf>
    <xf numFmtId="0" fontId="3" fillId="5" borderId="2" xfId="0" applyFont="1" applyFill="1" applyBorder="1" applyAlignment="1">
      <alignment horizontal="center" shrinkToFit="1"/>
    </xf>
    <xf numFmtId="0" fontId="3" fillId="5" borderId="3" xfId="0" applyFont="1" applyFill="1" applyBorder="1" applyAlignment="1">
      <alignment horizontal="center" shrinkToFit="1"/>
    </xf>
    <xf numFmtId="0" fontId="15" fillId="4" borderId="6" xfId="0" applyFont="1" applyFill="1" applyBorder="1" applyAlignment="1">
      <alignment horizontal="center" wrapText="1"/>
    </xf>
    <xf numFmtId="0" fontId="15" fillId="4" borderId="2" xfId="0" applyFont="1" applyFill="1" applyBorder="1" applyAlignment="1">
      <alignment horizontal="center" wrapText="1"/>
    </xf>
    <xf numFmtId="0" fontId="15" fillId="4" borderId="3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7" fillId="4" borderId="11" xfId="0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7" fillId="4" borderId="15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top" wrapText="1"/>
    </xf>
    <xf numFmtId="0" fontId="15" fillId="4" borderId="2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0" fontId="17" fillId="4" borderId="11" xfId="0" applyFont="1" applyFill="1" applyBorder="1" applyAlignment="1">
      <alignment horizontal="center" vertical="top" wrapText="1"/>
    </xf>
    <xf numFmtId="0" fontId="17" fillId="4" borderId="13" xfId="0" applyFont="1" applyFill="1" applyBorder="1" applyAlignment="1">
      <alignment horizontal="center" vertical="top" wrapText="1"/>
    </xf>
    <xf numFmtId="0" fontId="17" fillId="4" borderId="12" xfId="0" applyFont="1" applyFill="1" applyBorder="1" applyAlignment="1">
      <alignment horizontal="center" vertical="top" wrapText="1"/>
    </xf>
    <xf numFmtId="0" fontId="17" fillId="4" borderId="15" xfId="0" applyFont="1" applyFill="1" applyBorder="1" applyAlignment="1">
      <alignment horizontal="center" vertical="top" wrapText="1"/>
    </xf>
    <xf numFmtId="0" fontId="17" fillId="4" borderId="17" xfId="0" applyFont="1" applyFill="1" applyBorder="1" applyAlignment="1">
      <alignment horizontal="center" vertical="top" wrapText="1"/>
    </xf>
    <xf numFmtId="0" fontId="17" fillId="4" borderId="16" xfId="0" applyFont="1" applyFill="1" applyBorder="1" applyAlignment="1">
      <alignment horizontal="center" vertical="top" wrapText="1"/>
    </xf>
    <xf numFmtId="0" fontId="15" fillId="5" borderId="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4" fontId="15" fillId="4" borderId="2" xfId="0" applyNumberFormat="1" applyFont="1" applyFill="1" applyBorder="1"/>
    <xf numFmtId="4" fontId="15" fillId="4" borderId="3" xfId="0" applyNumberFormat="1" applyFont="1" applyFill="1" applyBorder="1"/>
    <xf numFmtId="0" fontId="15" fillId="5" borderId="2" xfId="0" applyFont="1" applyFill="1" applyBorder="1"/>
    <xf numFmtId="0" fontId="15" fillId="5" borderId="3" xfId="0" applyFont="1" applyFill="1" applyBorder="1"/>
    <xf numFmtId="0" fontId="19" fillId="5" borderId="4" xfId="0" applyFont="1" applyFill="1" applyBorder="1" applyAlignment="1">
      <alignment horizontal="left" vertical="center" wrapText="1"/>
    </xf>
    <xf numFmtId="0" fontId="19" fillId="5" borderId="7" xfId="0" applyFont="1" applyFill="1" applyBorder="1" applyAlignment="1">
      <alignment horizontal="left" vertical="center" wrapText="1"/>
    </xf>
    <xf numFmtId="0" fontId="19" fillId="5" borderId="5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vertical="center"/>
    </xf>
    <xf numFmtId="0" fontId="19" fillId="5" borderId="5" xfId="0" applyFont="1" applyFill="1" applyBorder="1" applyAlignment="1">
      <alignment vertical="center"/>
    </xf>
    <xf numFmtId="0" fontId="19" fillId="5" borderId="4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5" xfId="0" applyFont="1" applyFill="1" applyBorder="1" applyAlignment="1">
      <alignment horizontal="left" vertical="center"/>
    </xf>
    <xf numFmtId="166" fontId="15" fillId="0" borderId="4" xfId="0" applyNumberFormat="1" applyFont="1" applyBorder="1" applyAlignment="1">
      <alignment horizontal="center" vertical="center"/>
    </xf>
    <xf numFmtId="166" fontId="15" fillId="0" borderId="5" xfId="0" applyNumberFormat="1" applyFont="1" applyBorder="1" applyAlignment="1">
      <alignment horizontal="center" vertical="center"/>
    </xf>
    <xf numFmtId="0" fontId="44" fillId="5" borderId="11" xfId="0" applyFont="1" applyFill="1" applyBorder="1" applyAlignment="1">
      <alignment horizontal="left" vertical="center"/>
    </xf>
    <xf numFmtId="0" fontId="44" fillId="5" borderId="12" xfId="0" applyFont="1" applyFill="1" applyBorder="1" applyAlignment="1">
      <alignment horizontal="left" vertical="center"/>
    </xf>
    <xf numFmtId="0" fontId="44" fillId="5" borderId="15" xfId="0" applyFont="1" applyFill="1" applyBorder="1" applyAlignment="1">
      <alignment horizontal="left" vertical="center"/>
    </xf>
    <xf numFmtId="0" fontId="44" fillId="5" borderId="16" xfId="0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left" vertical="center" indent="1"/>
    </xf>
    <xf numFmtId="0" fontId="19" fillId="5" borderId="3" xfId="0" applyFont="1" applyFill="1" applyBorder="1" applyAlignment="1">
      <alignment horizontal="left" vertical="center" indent="1"/>
    </xf>
    <xf numFmtId="0" fontId="15" fillId="4" borderId="6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9" fillId="5" borderId="11" xfId="0" applyFont="1" applyFill="1" applyBorder="1" applyAlignment="1">
      <alignment horizontal="left" vertical="center" indent="1"/>
    </xf>
    <xf numFmtId="0" fontId="19" fillId="5" borderId="12" xfId="0" applyFont="1" applyFill="1" applyBorder="1" applyAlignment="1">
      <alignment horizontal="left" vertical="center" indent="1"/>
    </xf>
    <xf numFmtId="0" fontId="19" fillId="5" borderId="4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5" fillId="5" borderId="6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172" fontId="18" fillId="0" borderId="1" xfId="0" applyNumberFormat="1" applyFont="1" applyFill="1" applyBorder="1"/>
    <xf numFmtId="172" fontId="18" fillId="0" borderId="20" xfId="0" applyNumberFormat="1" applyFont="1" applyFill="1" applyBorder="1"/>
    <xf numFmtId="168" fontId="18" fillId="0" borderId="3" xfId="0" applyNumberFormat="1" applyFont="1" applyFill="1" applyBorder="1"/>
    <xf numFmtId="168" fontId="18" fillId="0" borderId="25" xfId="0" applyNumberFormat="1" applyFont="1" applyFill="1" applyBorder="1"/>
    <xf numFmtId="0" fontId="48" fillId="0" borderId="0" xfId="0" applyFont="1" applyFill="1"/>
    <xf numFmtId="0" fontId="48" fillId="0" borderId="8" xfId="0" applyFont="1" applyFill="1" applyBorder="1"/>
    <xf numFmtId="165" fontId="18" fillId="0" borderId="1" xfId="0" applyNumberFormat="1" applyFont="1" applyFill="1" applyBorder="1"/>
    <xf numFmtId="171" fontId="18" fillId="0" borderId="1" xfId="0" applyNumberFormat="1" applyFont="1" applyFill="1" applyBorder="1" applyAlignment="1">
      <alignment horizontal="right" wrapText="1"/>
    </xf>
    <xf numFmtId="171" fontId="18" fillId="0" borderId="20" xfId="0" applyNumberFormat="1" applyFont="1" applyFill="1" applyBorder="1" applyAlignment="1">
      <alignment horizontal="right" wrapText="1"/>
    </xf>
    <xf numFmtId="2" fontId="18" fillId="0" borderId="21" xfId="0" applyNumberFormat="1" applyFont="1" applyFill="1" applyBorder="1"/>
    <xf numFmtId="0" fontId="53" fillId="0" borderId="0" xfId="0" applyFont="1" applyFill="1"/>
    <xf numFmtId="0" fontId="18" fillId="0" borderId="0" xfId="0" applyFont="1" applyFill="1"/>
    <xf numFmtId="0" fontId="20" fillId="0" borderId="0" xfId="0" applyFont="1" applyFill="1"/>
    <xf numFmtId="4" fontId="28" fillId="0" borderId="14" xfId="0" applyNumberFormat="1" applyFont="1" applyFill="1" applyBorder="1" applyAlignment="1">
      <alignment horizontal="right" vertical="top" wrapText="1"/>
    </xf>
    <xf numFmtId="4" fontId="28" fillId="0" borderId="18" xfId="0" applyNumberFormat="1" applyFont="1" applyFill="1" applyBorder="1" applyAlignment="1">
      <alignment horizontal="right" vertical="top" wrapText="1"/>
    </xf>
    <xf numFmtId="4" fontId="18" fillId="0" borderId="1" xfId="0" applyNumberFormat="1" applyFont="1" applyFill="1" applyBorder="1" applyAlignment="1">
      <alignment horizontal="right" vertical="top" wrapText="1"/>
    </xf>
    <xf numFmtId="165" fontId="28" fillId="0" borderId="14" xfId="0" applyNumberFormat="1" applyFont="1" applyFill="1" applyBorder="1"/>
    <xf numFmtId="165" fontId="28" fillId="0" borderId="18" xfId="0" applyNumberFormat="1" applyFont="1" applyFill="1" applyBorder="1"/>
    <xf numFmtId="4" fontId="18" fillId="0" borderId="1" xfId="0" applyNumberFormat="1" applyFont="1" applyFill="1" applyBorder="1"/>
  </cellXfs>
  <cellStyles count="36">
    <cellStyle name="Dziesiętny 2" xfId="7"/>
    <cellStyle name="Dziesiętny 3" xfId="8"/>
    <cellStyle name="Dziesiętny 4" xfId="9"/>
    <cellStyle name="Dziesiętny 4 2" xfId="10"/>
    <cellStyle name="Dziesiętny 5" xfId="11"/>
    <cellStyle name="Dziesiętny 6" xfId="12"/>
    <cellStyle name="Dziesiętny 7" xfId="13"/>
    <cellStyle name="Normal 2" xfId="5"/>
    <cellStyle name="Normalny" xfId="0" builtinId="0"/>
    <cellStyle name="Normalny 10" xfId="14"/>
    <cellStyle name="Normalny 2" xfId="2"/>
    <cellStyle name="Normalny 2 2" xfId="15"/>
    <cellStyle name="Normalny 3" xfId="16"/>
    <cellStyle name="Normalny 3 2" xfId="17"/>
    <cellStyle name="Normalny 3 3" xfId="18"/>
    <cellStyle name="Normalny 4" xfId="3"/>
    <cellStyle name="Normalny 4 2" xfId="19"/>
    <cellStyle name="Normalny 5" xfId="20"/>
    <cellStyle name="Normalny 6" xfId="4"/>
    <cellStyle name="Normalny 7" xfId="21"/>
    <cellStyle name="Normalny 8" xfId="22"/>
    <cellStyle name="Normalny 9" xfId="23"/>
    <cellStyle name="Normalny 9 2" xfId="24"/>
    <cellStyle name="Procentowy 2" xfId="25"/>
    <cellStyle name="Procentowy 3" xfId="26"/>
    <cellStyle name="Procentowy 3 2" xfId="27"/>
    <cellStyle name="Procentowy 4" xfId="28"/>
    <cellStyle name="Procentowy 5" xfId="29"/>
    <cellStyle name="Procentowy 6" xfId="30"/>
    <cellStyle name="Procentowy 6 2" xfId="31"/>
    <cellStyle name="Procentowy 7" xfId="32"/>
    <cellStyle name="Standard 2" xfId="1"/>
    <cellStyle name="Walutowy 2" xfId="33"/>
    <cellStyle name="Walutowy 3" xfId="34"/>
    <cellStyle name="Złe 2" xfId="6"/>
    <cellStyle name="Złe 3" xfId="35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33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78"/>
  <sheetViews>
    <sheetView showGridLine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0" defaultRowHeight="14.25" zeroHeight="1" outlineLevelRow="1"/>
  <cols>
    <col min="1" max="1" width="58.625" style="246" customWidth="1"/>
    <col min="2" max="2" width="9.75" style="246" customWidth="1"/>
    <col min="3" max="3" width="9.125" style="246" customWidth="1"/>
    <col min="4" max="47" width="9.25" style="246" customWidth="1"/>
    <col min="48" max="61" width="9" style="246" customWidth="1"/>
    <col min="62" max="16384" width="9" style="246" hidden="1"/>
  </cols>
  <sheetData>
    <row r="1" spans="1:61" ht="15">
      <c r="A1" s="247"/>
      <c r="B1" s="247">
        <v>2001</v>
      </c>
      <c r="C1" s="247">
        <v>2002</v>
      </c>
      <c r="D1" s="247">
        <f t="shared" ref="D1:O1" si="0">C1+1</f>
        <v>2003</v>
      </c>
      <c r="E1" s="247">
        <f t="shared" si="0"/>
        <v>2004</v>
      </c>
      <c r="F1" s="247">
        <f t="shared" si="0"/>
        <v>2005</v>
      </c>
      <c r="G1" s="247">
        <f t="shared" si="0"/>
        <v>2006</v>
      </c>
      <c r="H1" s="247">
        <f t="shared" si="0"/>
        <v>2007</v>
      </c>
      <c r="I1" s="247">
        <f t="shared" si="0"/>
        <v>2008</v>
      </c>
      <c r="J1" s="247">
        <f t="shared" si="0"/>
        <v>2009</v>
      </c>
      <c r="K1" s="247">
        <f t="shared" si="0"/>
        <v>2010</v>
      </c>
      <c r="L1" s="247">
        <f t="shared" si="0"/>
        <v>2011</v>
      </c>
      <c r="M1" s="247">
        <f t="shared" si="0"/>
        <v>2012</v>
      </c>
      <c r="N1" s="247">
        <f t="shared" si="0"/>
        <v>2013</v>
      </c>
      <c r="O1" s="248">
        <f t="shared" si="0"/>
        <v>2014</v>
      </c>
      <c r="P1" s="248">
        <v>2015</v>
      </c>
      <c r="Q1" s="249">
        <v>2016</v>
      </c>
      <c r="R1" s="247">
        <v>2017</v>
      </c>
      <c r="S1" s="247">
        <v>2018</v>
      </c>
      <c r="T1" s="247">
        <v>2019</v>
      </c>
      <c r="U1" s="247">
        <v>2020</v>
      </c>
      <c r="V1" s="307">
        <v>2021</v>
      </c>
      <c r="W1" s="308">
        <v>2022</v>
      </c>
      <c r="X1" s="247">
        <v>2023</v>
      </c>
      <c r="Y1" s="247">
        <v>2024</v>
      </c>
      <c r="Z1" s="247">
        <v>2025</v>
      </c>
      <c r="AA1" s="247">
        <v>2026</v>
      </c>
      <c r="AB1" s="247">
        <v>2027</v>
      </c>
      <c r="AC1" s="247">
        <v>2028</v>
      </c>
      <c r="AD1" s="247">
        <v>2029</v>
      </c>
      <c r="AE1" s="247">
        <v>2030</v>
      </c>
      <c r="AF1" s="247">
        <v>2031</v>
      </c>
      <c r="AG1" s="247">
        <v>2032</v>
      </c>
      <c r="AH1" s="247">
        <v>2033</v>
      </c>
      <c r="AI1" s="247">
        <v>2034</v>
      </c>
      <c r="AJ1" s="247">
        <v>2035</v>
      </c>
      <c r="AK1" s="247">
        <v>2036</v>
      </c>
      <c r="AL1" s="247">
        <v>2037</v>
      </c>
      <c r="AM1" s="247">
        <v>2038</v>
      </c>
      <c r="AN1" s="247">
        <v>2039</v>
      </c>
      <c r="AO1" s="247">
        <v>2040</v>
      </c>
      <c r="AP1" s="247">
        <v>2041</v>
      </c>
      <c r="AQ1" s="247">
        <v>2042</v>
      </c>
      <c r="AR1" s="247">
        <v>2043</v>
      </c>
      <c r="AS1" s="247">
        <v>2044</v>
      </c>
      <c r="AT1" s="247">
        <v>2045</v>
      </c>
      <c r="AU1" s="247">
        <v>2046</v>
      </c>
      <c r="AV1" s="247">
        <v>2047</v>
      </c>
      <c r="AW1" s="247">
        <v>2048</v>
      </c>
      <c r="AX1" s="247">
        <v>2049</v>
      </c>
      <c r="AY1" s="247">
        <v>2050</v>
      </c>
      <c r="AZ1" s="247">
        <v>2051</v>
      </c>
      <c r="BA1" s="247">
        <v>2052</v>
      </c>
      <c r="BB1" s="247">
        <v>2053</v>
      </c>
      <c r="BC1" s="247">
        <v>2054</v>
      </c>
      <c r="BD1" s="247">
        <v>2055</v>
      </c>
      <c r="BE1" s="247">
        <v>2056</v>
      </c>
      <c r="BF1" s="247">
        <v>2057</v>
      </c>
      <c r="BG1" s="247">
        <v>2058</v>
      </c>
      <c r="BH1" s="247">
        <v>2059</v>
      </c>
      <c r="BI1" s="247">
        <v>2060</v>
      </c>
    </row>
    <row r="2" spans="1:61" ht="15.75">
      <c r="A2" s="250" t="s">
        <v>110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2"/>
      <c r="P2" s="252"/>
      <c r="Q2" s="253"/>
      <c r="R2" s="253"/>
      <c r="S2" s="253"/>
      <c r="T2" s="253"/>
      <c r="U2" s="253"/>
      <c r="V2" s="309"/>
      <c r="W2" s="310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</row>
    <row r="3" spans="1:61" ht="15" outlineLevel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66"/>
      <c r="U3" s="266"/>
      <c r="V3" s="311"/>
      <c r="W3" s="312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</row>
    <row r="4" spans="1:61" ht="15" outlineLevel="1">
      <c r="A4" s="255" t="s">
        <v>199</v>
      </c>
      <c r="B4" s="256">
        <v>101.3</v>
      </c>
      <c r="C4" s="257">
        <v>102</v>
      </c>
      <c r="D4" s="257">
        <v>103.5</v>
      </c>
      <c r="E4" s="257">
        <v>105</v>
      </c>
      <c r="F4" s="257">
        <v>103.5</v>
      </c>
      <c r="G4" s="257">
        <v>106.1</v>
      </c>
      <c r="H4" s="257">
        <v>107.1</v>
      </c>
      <c r="I4" s="257">
        <v>104.2</v>
      </c>
      <c r="J4" s="257">
        <v>102.8</v>
      </c>
      <c r="K4" s="257">
        <v>103.7</v>
      </c>
      <c r="L4" s="257">
        <v>104.8</v>
      </c>
      <c r="M4" s="257">
        <v>101.3</v>
      </c>
      <c r="N4" s="257">
        <v>101.1</v>
      </c>
      <c r="O4" s="257">
        <v>103.4</v>
      </c>
      <c r="P4" s="258">
        <v>104.2</v>
      </c>
      <c r="Q4" s="258">
        <v>103.1</v>
      </c>
      <c r="R4" s="258">
        <v>104.8</v>
      </c>
      <c r="S4" s="258">
        <v>105.4</v>
      </c>
      <c r="T4" s="258">
        <v>104.7</v>
      </c>
      <c r="U4" s="258">
        <v>97.8</v>
      </c>
      <c r="V4" s="317">
        <v>105.9</v>
      </c>
      <c r="W4" s="313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</row>
    <row r="5" spans="1:61" ht="15" outlineLevel="1">
      <c r="A5" s="243" t="s">
        <v>263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5"/>
      <c r="Q5" s="244"/>
      <c r="R5" s="244"/>
      <c r="S5" s="244"/>
      <c r="T5" s="268"/>
      <c r="U5" s="268"/>
      <c r="V5" s="314"/>
      <c r="W5" s="312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</row>
    <row r="6" spans="1:61" ht="15" outlineLevel="1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66"/>
      <c r="U6" s="266"/>
      <c r="V6" s="311"/>
      <c r="W6" s="312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</row>
    <row r="7" spans="1:61" ht="15" outlineLevel="1">
      <c r="A7" s="255" t="s">
        <v>198</v>
      </c>
      <c r="B7" s="260">
        <v>38242.199999999997</v>
      </c>
      <c r="C7" s="261">
        <v>38218.5</v>
      </c>
      <c r="D7" s="261">
        <v>38190.6</v>
      </c>
      <c r="E7" s="261">
        <v>38173.800000000003</v>
      </c>
      <c r="F7" s="261">
        <v>38157.1</v>
      </c>
      <c r="G7" s="261">
        <v>38125.5</v>
      </c>
      <c r="H7" s="261">
        <v>38115.599999999999</v>
      </c>
      <c r="I7" s="261">
        <v>38135.9</v>
      </c>
      <c r="J7" s="261">
        <v>38167.300000000003</v>
      </c>
      <c r="K7" s="261">
        <v>38529.9</v>
      </c>
      <c r="L7" s="261">
        <v>38538.400000000001</v>
      </c>
      <c r="M7" s="261">
        <v>38533.300000000003</v>
      </c>
      <c r="N7" s="261">
        <v>38495.699999999997</v>
      </c>
      <c r="O7" s="261">
        <v>38478.6</v>
      </c>
      <c r="P7" s="488">
        <v>38437.199999999997</v>
      </c>
      <c r="Q7" s="488">
        <v>38433</v>
      </c>
      <c r="R7" s="488">
        <v>38433.599999999999</v>
      </c>
      <c r="S7" s="488">
        <v>38411.1</v>
      </c>
      <c r="T7" s="488">
        <v>38382.6</v>
      </c>
      <c r="U7" s="488">
        <v>38265</v>
      </c>
      <c r="V7" s="489">
        <v>38080.400000000001</v>
      </c>
      <c r="W7" s="315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</row>
    <row r="8" spans="1:61" ht="15" outlineLevel="1">
      <c r="A8" s="255" t="s">
        <v>219</v>
      </c>
      <c r="B8" s="263"/>
      <c r="C8" s="264">
        <f t="shared" ref="C8:V8" si="1">C7/B7</f>
        <v>0.99938026577968853</v>
      </c>
      <c r="D8" s="265">
        <f t="shared" si="1"/>
        <v>0.99926998704815728</v>
      </c>
      <c r="E8" s="265">
        <f t="shared" si="1"/>
        <v>0.99956010117672944</v>
      </c>
      <c r="F8" s="265">
        <f t="shared" si="1"/>
        <v>0.99956252717832639</v>
      </c>
      <c r="G8" s="265">
        <f t="shared" si="1"/>
        <v>0.99917184482049215</v>
      </c>
      <c r="H8" s="265">
        <f t="shared" si="1"/>
        <v>0.99974033127434392</v>
      </c>
      <c r="I8" s="265">
        <f t="shared" si="1"/>
        <v>1.0005325903304685</v>
      </c>
      <c r="J8" s="265">
        <f t="shared" si="1"/>
        <v>1.0008233711542143</v>
      </c>
      <c r="K8" s="265">
        <f t="shared" si="1"/>
        <v>1.009500279034671</v>
      </c>
      <c r="L8" s="265">
        <f t="shared" si="1"/>
        <v>1.0002206078915337</v>
      </c>
      <c r="M8" s="265">
        <f t="shared" si="1"/>
        <v>0.9998676644593445</v>
      </c>
      <c r="N8" s="265">
        <f t="shared" si="1"/>
        <v>0.99902422060918727</v>
      </c>
      <c r="O8" s="265">
        <f t="shared" si="1"/>
        <v>0.99955579454328669</v>
      </c>
      <c r="P8" s="490">
        <f t="shared" si="1"/>
        <v>0.99892407727931887</v>
      </c>
      <c r="Q8" s="490">
        <f t="shared" si="1"/>
        <v>0.99989073085448477</v>
      </c>
      <c r="R8" s="490">
        <f t="shared" si="1"/>
        <v>1.000015611583795</v>
      </c>
      <c r="S8" s="490">
        <f t="shared" si="1"/>
        <v>0.99941457474709627</v>
      </c>
      <c r="T8" s="490">
        <f t="shared" si="1"/>
        <v>0.99925802697657706</v>
      </c>
      <c r="U8" s="490">
        <f t="shared" si="1"/>
        <v>0.99693611167560303</v>
      </c>
      <c r="V8" s="491">
        <f t="shared" si="1"/>
        <v>0.9951757480726513</v>
      </c>
      <c r="W8" s="316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</row>
    <row r="9" spans="1:61" ht="15" outlineLevel="1">
      <c r="A9" s="243" t="s">
        <v>264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5"/>
      <c r="Q9" s="244"/>
      <c r="R9" s="244"/>
      <c r="S9" s="244"/>
      <c r="T9" s="268"/>
      <c r="U9" s="268"/>
      <c r="V9" s="314"/>
      <c r="W9" s="312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</row>
    <row r="10" spans="1:61" ht="15" outlineLevel="1">
      <c r="A10" s="245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66"/>
      <c r="Q10" s="266"/>
      <c r="R10" s="266"/>
      <c r="S10" s="266"/>
      <c r="T10" s="266"/>
      <c r="U10" s="266"/>
      <c r="V10" s="311"/>
      <c r="W10" s="312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</row>
    <row r="11" spans="1:61" ht="15" outlineLevel="1">
      <c r="A11" s="255" t="s">
        <v>200</v>
      </c>
      <c r="B11" s="259"/>
      <c r="C11" s="267">
        <f>(C4-100)/C8+100</f>
        <v>102.00124023705797</v>
      </c>
      <c r="D11" s="258">
        <f>(D4-100)/D8+100</f>
        <v>103.50255691191026</v>
      </c>
      <c r="E11" s="258">
        <f t="shared" ref="E11:V11" si="2">(E4-100)/E8+100</f>
        <v>105.00220046209704</v>
      </c>
      <c r="F11" s="258">
        <f t="shared" si="2"/>
        <v>103.50153182500766</v>
      </c>
      <c r="G11" s="258">
        <f t="shared" si="2"/>
        <v>106.10505593369267</v>
      </c>
      <c r="H11" s="258">
        <f t="shared" si="2"/>
        <v>107.10184412681421</v>
      </c>
      <c r="I11" s="258">
        <f t="shared" si="2"/>
        <v>104.19776431131821</v>
      </c>
      <c r="J11" s="258">
        <f t="shared" si="2"/>
        <v>102.79769645743869</v>
      </c>
      <c r="K11" s="258">
        <f t="shared" si="2"/>
        <v>103.66517976947773</v>
      </c>
      <c r="L11" s="258">
        <f t="shared" si="2"/>
        <v>104.79894131567475</v>
      </c>
      <c r="M11" s="258">
        <f t="shared" si="2"/>
        <v>101.30017205897236</v>
      </c>
      <c r="N11" s="258">
        <f t="shared" si="2"/>
        <v>101.10107440571284</v>
      </c>
      <c r="O11" s="258">
        <f t="shared" si="2"/>
        <v>103.40151096973383</v>
      </c>
      <c r="P11" s="258">
        <f t="shared" si="2"/>
        <v>104.20452374262433</v>
      </c>
      <c r="Q11" s="258">
        <f t="shared" si="2"/>
        <v>103.10033877136834</v>
      </c>
      <c r="R11" s="258">
        <f t="shared" si="2"/>
        <v>104.79992506556762</v>
      </c>
      <c r="S11" s="258">
        <f t="shared" si="2"/>
        <v>105.40316314815249</v>
      </c>
      <c r="T11" s="258">
        <f t="shared" si="2"/>
        <v>104.703489862594</v>
      </c>
      <c r="U11" s="258">
        <f t="shared" si="2"/>
        <v>97.793238729909831</v>
      </c>
      <c r="V11" s="317">
        <f t="shared" si="2"/>
        <v>105.92860106511486</v>
      </c>
      <c r="W11" s="313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</row>
    <row r="12" spans="1:61" ht="15" outlineLevel="1">
      <c r="A12" s="243" t="s">
        <v>259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3"/>
      <c r="Q12" s="268"/>
      <c r="R12" s="268"/>
      <c r="S12" s="268"/>
      <c r="T12" s="268"/>
      <c r="U12" s="268"/>
      <c r="V12" s="318"/>
      <c r="W12" s="319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</row>
    <row r="13" spans="1:61" ht="15" outlineLevel="1">
      <c r="A13" s="203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66"/>
      <c r="U13" s="266"/>
      <c r="V13" s="320"/>
      <c r="W13" s="321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</row>
    <row r="14" spans="1:61" ht="15" outlineLevel="1">
      <c r="A14" s="255" t="s">
        <v>224</v>
      </c>
      <c r="B14" s="256">
        <v>105.5</v>
      </c>
      <c r="C14" s="257">
        <v>101.9</v>
      </c>
      <c r="D14" s="257">
        <v>100.8</v>
      </c>
      <c r="E14" s="257">
        <v>103.5</v>
      </c>
      <c r="F14" s="257">
        <v>102.1</v>
      </c>
      <c r="G14" s="257">
        <v>101</v>
      </c>
      <c r="H14" s="257">
        <v>102.5</v>
      </c>
      <c r="I14" s="257">
        <v>104.2</v>
      </c>
      <c r="J14" s="257">
        <v>103.5</v>
      </c>
      <c r="K14" s="257">
        <v>102.6</v>
      </c>
      <c r="L14" s="257">
        <v>104.3</v>
      </c>
      <c r="M14" s="257">
        <v>103.7</v>
      </c>
      <c r="N14" s="257">
        <v>100.9</v>
      </c>
      <c r="O14" s="257">
        <v>100</v>
      </c>
      <c r="P14" s="258">
        <v>99.1</v>
      </c>
      <c r="Q14" s="258">
        <v>99.4</v>
      </c>
      <c r="R14" s="258">
        <v>102</v>
      </c>
      <c r="S14" s="258">
        <v>101.6</v>
      </c>
      <c r="T14" s="258">
        <v>102.3</v>
      </c>
      <c r="U14" s="258">
        <v>103.4</v>
      </c>
      <c r="V14" s="317">
        <v>105.1</v>
      </c>
      <c r="W14" s="313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</row>
    <row r="15" spans="1:61" ht="15" outlineLevel="1">
      <c r="A15" s="243" t="s">
        <v>265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3"/>
      <c r="Q15" s="244"/>
      <c r="R15" s="244"/>
      <c r="S15" s="244"/>
      <c r="T15" s="268"/>
      <c r="U15" s="268"/>
      <c r="V15" s="318"/>
      <c r="W15" s="319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</row>
    <row r="16" spans="1:61" ht="15" outlineLevel="1">
      <c r="A16" s="203"/>
      <c r="P16" s="492"/>
      <c r="Q16" s="492"/>
      <c r="R16" s="492"/>
      <c r="S16" s="492"/>
      <c r="T16" s="493"/>
      <c r="U16" s="493"/>
      <c r="V16" s="320"/>
      <c r="W16" s="321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</row>
    <row r="17" spans="1:61" ht="15" outlineLevel="1">
      <c r="A17" s="255" t="s">
        <v>225</v>
      </c>
      <c r="B17" s="269">
        <v>5.3</v>
      </c>
      <c r="C17" s="269">
        <v>1.9</v>
      </c>
      <c r="D17" s="270">
        <v>0.7</v>
      </c>
      <c r="E17" s="270">
        <v>3.6</v>
      </c>
      <c r="F17" s="270">
        <v>2.2000000000000002</v>
      </c>
      <c r="G17" s="270">
        <v>1.3</v>
      </c>
      <c r="H17" s="270">
        <v>2.6</v>
      </c>
      <c r="I17" s="270">
        <v>4.2</v>
      </c>
      <c r="J17" s="270">
        <v>4</v>
      </c>
      <c r="K17" s="270">
        <v>2.6</v>
      </c>
      <c r="L17" s="270">
        <v>3.9</v>
      </c>
      <c r="M17" s="270">
        <v>3.7</v>
      </c>
      <c r="N17" s="270">
        <v>0.8</v>
      </c>
      <c r="O17" s="270">
        <v>0.1</v>
      </c>
      <c r="P17" s="271">
        <v>-0.7</v>
      </c>
      <c r="Q17" s="271">
        <v>-0.2</v>
      </c>
      <c r="R17" s="271">
        <v>1.6</v>
      </c>
      <c r="S17" s="271">
        <v>1.2</v>
      </c>
      <c r="T17" s="271">
        <v>2.1</v>
      </c>
      <c r="U17" s="271">
        <v>3.7</v>
      </c>
      <c r="V17" s="323">
        <v>5.2</v>
      </c>
      <c r="W17" s="32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</row>
    <row r="18" spans="1:61" ht="15" outlineLevel="1">
      <c r="A18" s="255" t="s">
        <v>226</v>
      </c>
      <c r="B18" s="267">
        <f>B17+100</f>
        <v>105.3</v>
      </c>
      <c r="C18" s="267">
        <f>C17+100</f>
        <v>101.9</v>
      </c>
      <c r="D18" s="258">
        <f t="shared" ref="D18:V18" si="3">D17+100</f>
        <v>100.7</v>
      </c>
      <c r="E18" s="258">
        <f t="shared" si="3"/>
        <v>103.6</v>
      </c>
      <c r="F18" s="258">
        <f t="shared" si="3"/>
        <v>102.2</v>
      </c>
      <c r="G18" s="258">
        <f t="shared" si="3"/>
        <v>101.3</v>
      </c>
      <c r="H18" s="258">
        <f t="shared" si="3"/>
        <v>102.6</v>
      </c>
      <c r="I18" s="258">
        <f t="shared" si="3"/>
        <v>104.2</v>
      </c>
      <c r="J18" s="258">
        <f t="shared" si="3"/>
        <v>104</v>
      </c>
      <c r="K18" s="258">
        <f t="shared" si="3"/>
        <v>102.6</v>
      </c>
      <c r="L18" s="258">
        <f t="shared" si="3"/>
        <v>103.9</v>
      </c>
      <c r="M18" s="258">
        <f t="shared" si="3"/>
        <v>103.7</v>
      </c>
      <c r="N18" s="258">
        <f t="shared" si="3"/>
        <v>100.8</v>
      </c>
      <c r="O18" s="258">
        <f t="shared" si="3"/>
        <v>100.1</v>
      </c>
      <c r="P18" s="258">
        <f t="shared" si="3"/>
        <v>99.3</v>
      </c>
      <c r="Q18" s="258">
        <f t="shared" si="3"/>
        <v>99.8</v>
      </c>
      <c r="R18" s="258">
        <f t="shared" si="3"/>
        <v>101.6</v>
      </c>
      <c r="S18" s="258">
        <f t="shared" si="3"/>
        <v>101.2</v>
      </c>
      <c r="T18" s="258">
        <f t="shared" si="3"/>
        <v>102.1</v>
      </c>
      <c r="U18" s="258">
        <f t="shared" si="3"/>
        <v>103.7</v>
      </c>
      <c r="V18" s="317">
        <f t="shared" si="3"/>
        <v>105.2</v>
      </c>
      <c r="W18" s="313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</row>
    <row r="19" spans="1:61" ht="15" outlineLevel="1">
      <c r="A19" s="243" t="s">
        <v>266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68"/>
      <c r="U19" s="268"/>
      <c r="V19" s="318"/>
      <c r="W19" s="319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</row>
    <row r="20" spans="1:61" ht="15" outlineLevel="1">
      <c r="A20" s="203"/>
      <c r="B20" s="203"/>
      <c r="C20" s="203"/>
      <c r="D20" s="203"/>
      <c r="P20" s="492"/>
      <c r="Q20" s="492"/>
      <c r="R20" s="492"/>
      <c r="S20" s="492"/>
      <c r="T20" s="493"/>
      <c r="U20" s="493"/>
      <c r="V20" s="320"/>
      <c r="W20" s="321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</row>
    <row r="21" spans="1:61" ht="15" outlineLevel="1">
      <c r="A21" s="255" t="s">
        <v>227</v>
      </c>
      <c r="B21" s="272"/>
      <c r="C21" s="272"/>
      <c r="D21" s="272"/>
      <c r="E21" s="270">
        <v>2.2000000000000002</v>
      </c>
      <c r="F21" s="270">
        <v>2.2000000000000002</v>
      </c>
      <c r="G21" s="270">
        <v>2.2000000000000002</v>
      </c>
      <c r="H21" s="270">
        <v>2.2000000000000002</v>
      </c>
      <c r="I21" s="270">
        <v>3.3</v>
      </c>
      <c r="J21" s="270">
        <v>0.3</v>
      </c>
      <c r="K21" s="270">
        <v>1.6</v>
      </c>
      <c r="L21" s="270">
        <v>2.7</v>
      </c>
      <c r="M21" s="270">
        <v>2.5</v>
      </c>
      <c r="N21" s="270">
        <v>1.3</v>
      </c>
      <c r="O21" s="270">
        <v>0.4</v>
      </c>
      <c r="P21" s="271">
        <v>0.2</v>
      </c>
      <c r="Q21" s="273">
        <v>0.2</v>
      </c>
      <c r="R21" s="273">
        <v>1.5</v>
      </c>
      <c r="S21" s="273">
        <v>1.8</v>
      </c>
      <c r="T21" s="273">
        <v>1.2</v>
      </c>
      <c r="U21" s="271">
        <v>0.3</v>
      </c>
      <c r="V21" s="323">
        <v>2.6</v>
      </c>
      <c r="W21" s="32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</row>
    <row r="22" spans="1:61" ht="15" outlineLevel="1">
      <c r="A22" s="255" t="s">
        <v>228</v>
      </c>
      <c r="B22" s="274"/>
      <c r="C22" s="274"/>
      <c r="D22" s="274"/>
      <c r="E22" s="275">
        <f>1+E21/100</f>
        <v>1.022</v>
      </c>
      <c r="F22" s="275">
        <f>1+F21/100</f>
        <v>1.022</v>
      </c>
      <c r="G22" s="275">
        <f t="shared" ref="G22:O22" si="4">1+G21/100</f>
        <v>1.022</v>
      </c>
      <c r="H22" s="275">
        <f t="shared" si="4"/>
        <v>1.022</v>
      </c>
      <c r="I22" s="275">
        <f t="shared" si="4"/>
        <v>1.0329999999999999</v>
      </c>
      <c r="J22" s="275">
        <f t="shared" si="4"/>
        <v>1.0029999999999999</v>
      </c>
      <c r="K22" s="275">
        <f t="shared" si="4"/>
        <v>1.016</v>
      </c>
      <c r="L22" s="275">
        <f t="shared" si="4"/>
        <v>1.0269999999999999</v>
      </c>
      <c r="M22" s="275">
        <f t="shared" si="4"/>
        <v>1.0249999999999999</v>
      </c>
      <c r="N22" s="275">
        <f t="shared" si="4"/>
        <v>1.0129999999999999</v>
      </c>
      <c r="O22" s="275">
        <f t="shared" si="4"/>
        <v>1.004</v>
      </c>
      <c r="P22" s="494">
        <f t="shared" ref="P22:V22" si="5">1+P21/100</f>
        <v>1.002</v>
      </c>
      <c r="Q22" s="494">
        <f t="shared" si="5"/>
        <v>1.002</v>
      </c>
      <c r="R22" s="494">
        <f t="shared" si="5"/>
        <v>1.0149999999999999</v>
      </c>
      <c r="S22" s="494">
        <f t="shared" si="5"/>
        <v>1.018</v>
      </c>
      <c r="T22" s="494">
        <f t="shared" si="5"/>
        <v>1.012</v>
      </c>
      <c r="U22" s="258">
        <f t="shared" si="5"/>
        <v>1.0029999999999999</v>
      </c>
      <c r="V22" s="317">
        <f t="shared" si="5"/>
        <v>1.026</v>
      </c>
      <c r="W22" s="32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</row>
    <row r="23" spans="1:61" ht="15" outlineLevel="1">
      <c r="A23" s="243" t="s">
        <v>267</v>
      </c>
      <c r="B23" s="203"/>
      <c r="C23" s="203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43"/>
      <c r="Q23" s="276"/>
      <c r="R23" s="276"/>
      <c r="S23" s="276"/>
      <c r="T23" s="305"/>
      <c r="U23" s="305"/>
      <c r="V23" s="318"/>
      <c r="W23" s="319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4"/>
      <c r="BF23" s="244"/>
      <c r="BG23" s="244"/>
      <c r="BH23" s="244"/>
      <c r="BI23" s="244"/>
    </row>
    <row r="24" spans="1:61" ht="15" outlineLevel="1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81"/>
      <c r="U24" s="281"/>
      <c r="V24" s="320"/>
      <c r="W24" s="321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</row>
    <row r="25" spans="1:61" ht="15" outlineLevel="1">
      <c r="A25" s="255" t="s">
        <v>197</v>
      </c>
      <c r="B25" s="277">
        <v>3.6720999999999999</v>
      </c>
      <c r="C25" s="277">
        <v>3.8574000000000002</v>
      </c>
      <c r="D25" s="277">
        <v>4.3996000000000004</v>
      </c>
      <c r="E25" s="277">
        <v>4.5267999999999997</v>
      </c>
      <c r="F25" s="277">
        <v>4.0229999999999997</v>
      </c>
      <c r="G25" s="277">
        <v>3.8959000000000001</v>
      </c>
      <c r="H25" s="277">
        <v>3.7837000000000001</v>
      </c>
      <c r="I25" s="277">
        <v>3.5121000000000002</v>
      </c>
      <c r="J25" s="277">
        <v>4.3276000000000003</v>
      </c>
      <c r="K25" s="277">
        <v>3.9946999999999999</v>
      </c>
      <c r="L25" s="277">
        <v>4.1205999999999996</v>
      </c>
      <c r="M25" s="277">
        <v>4.1847000000000003</v>
      </c>
      <c r="N25" s="277">
        <v>4.1974999999999998</v>
      </c>
      <c r="O25" s="277">
        <v>4.1843000000000004</v>
      </c>
      <c r="P25" s="495">
        <v>4.1840999999999999</v>
      </c>
      <c r="Q25" s="495">
        <v>4.3632</v>
      </c>
      <c r="R25" s="495">
        <v>4.2569999999999997</v>
      </c>
      <c r="S25" s="495">
        <v>4.2614999999999998</v>
      </c>
      <c r="T25" s="495">
        <v>4.2976000000000001</v>
      </c>
      <c r="U25" s="495">
        <v>4.4429999999999996</v>
      </c>
      <c r="V25" s="496">
        <v>4.5651999999999999</v>
      </c>
      <c r="W25" s="325">
        <f t="shared" ref="W25:AU25" si="6">V25</f>
        <v>4.5651999999999999</v>
      </c>
      <c r="X25" s="278">
        <f t="shared" si="6"/>
        <v>4.5651999999999999</v>
      </c>
      <c r="Y25" s="278">
        <f t="shared" si="6"/>
        <v>4.5651999999999999</v>
      </c>
      <c r="Z25" s="278">
        <f t="shared" si="6"/>
        <v>4.5651999999999999</v>
      </c>
      <c r="AA25" s="278">
        <f t="shared" si="6"/>
        <v>4.5651999999999999</v>
      </c>
      <c r="AB25" s="278">
        <f t="shared" si="6"/>
        <v>4.5651999999999999</v>
      </c>
      <c r="AC25" s="278">
        <f t="shared" si="6"/>
        <v>4.5651999999999999</v>
      </c>
      <c r="AD25" s="278">
        <f t="shared" si="6"/>
        <v>4.5651999999999999</v>
      </c>
      <c r="AE25" s="278">
        <f t="shared" si="6"/>
        <v>4.5651999999999999</v>
      </c>
      <c r="AF25" s="278">
        <f t="shared" si="6"/>
        <v>4.5651999999999999</v>
      </c>
      <c r="AG25" s="278">
        <f t="shared" si="6"/>
        <v>4.5651999999999999</v>
      </c>
      <c r="AH25" s="278">
        <f t="shared" si="6"/>
        <v>4.5651999999999999</v>
      </c>
      <c r="AI25" s="278">
        <f t="shared" si="6"/>
        <v>4.5651999999999999</v>
      </c>
      <c r="AJ25" s="278">
        <f t="shared" si="6"/>
        <v>4.5651999999999999</v>
      </c>
      <c r="AK25" s="278">
        <f t="shared" si="6"/>
        <v>4.5651999999999999</v>
      </c>
      <c r="AL25" s="278">
        <f t="shared" si="6"/>
        <v>4.5651999999999999</v>
      </c>
      <c r="AM25" s="278">
        <f t="shared" si="6"/>
        <v>4.5651999999999999</v>
      </c>
      <c r="AN25" s="278">
        <f t="shared" si="6"/>
        <v>4.5651999999999999</v>
      </c>
      <c r="AO25" s="278">
        <f t="shared" si="6"/>
        <v>4.5651999999999999</v>
      </c>
      <c r="AP25" s="278">
        <f t="shared" si="6"/>
        <v>4.5651999999999999</v>
      </c>
      <c r="AQ25" s="278">
        <f t="shared" si="6"/>
        <v>4.5651999999999999</v>
      </c>
      <c r="AR25" s="278">
        <f t="shared" si="6"/>
        <v>4.5651999999999999</v>
      </c>
      <c r="AS25" s="278">
        <f t="shared" si="6"/>
        <v>4.5651999999999999</v>
      </c>
      <c r="AT25" s="278">
        <f t="shared" si="6"/>
        <v>4.5651999999999999</v>
      </c>
      <c r="AU25" s="278">
        <f t="shared" si="6"/>
        <v>4.5651999999999999</v>
      </c>
      <c r="AV25" s="278">
        <f t="shared" ref="AV25" si="7">AU25</f>
        <v>4.5651999999999999</v>
      </c>
      <c r="AW25" s="278">
        <f t="shared" ref="AW25" si="8">AV25</f>
        <v>4.5651999999999999</v>
      </c>
      <c r="AX25" s="278">
        <f t="shared" ref="AX25" si="9">AW25</f>
        <v>4.5651999999999999</v>
      </c>
      <c r="AY25" s="278">
        <f t="shared" ref="AY25" si="10">AX25</f>
        <v>4.5651999999999999</v>
      </c>
      <c r="AZ25" s="278">
        <f t="shared" ref="AZ25" si="11">AY25</f>
        <v>4.5651999999999999</v>
      </c>
      <c r="BA25" s="278">
        <f t="shared" ref="BA25" si="12">AZ25</f>
        <v>4.5651999999999999</v>
      </c>
      <c r="BB25" s="278">
        <f t="shared" ref="BB25" si="13">BA25</f>
        <v>4.5651999999999999</v>
      </c>
      <c r="BC25" s="278">
        <f t="shared" ref="BC25" si="14">BB25</f>
        <v>4.5651999999999999</v>
      </c>
      <c r="BD25" s="278">
        <f t="shared" ref="BD25" si="15">BC25</f>
        <v>4.5651999999999999</v>
      </c>
      <c r="BE25" s="278">
        <f t="shared" ref="BE25" si="16">BD25</f>
        <v>4.5651999999999999</v>
      </c>
      <c r="BF25" s="278">
        <f t="shared" ref="BF25" si="17">BE25</f>
        <v>4.5651999999999999</v>
      </c>
      <c r="BG25" s="278">
        <f t="shared" ref="BG25" si="18">BF25</f>
        <v>4.5651999999999999</v>
      </c>
      <c r="BH25" s="278">
        <f t="shared" ref="BH25" si="19">BG25</f>
        <v>4.5651999999999999</v>
      </c>
      <c r="BI25" s="278">
        <f t="shared" ref="BI25" si="20">BH25</f>
        <v>4.5651999999999999</v>
      </c>
    </row>
    <row r="26" spans="1:61" ht="15" outlineLevel="1">
      <c r="A26" s="243" t="s">
        <v>1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68"/>
      <c r="U26" s="268"/>
      <c r="V26" s="318"/>
      <c r="W26" s="319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</row>
    <row r="27" spans="1:61" ht="15" outlineLevel="1">
      <c r="A27" s="203"/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326"/>
      <c r="W27" s="327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</row>
    <row r="28" spans="1:61" ht="15" outlineLevel="1">
      <c r="A28" s="255" t="s">
        <v>251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>
        <f>Q4</f>
        <v>103.1</v>
      </c>
      <c r="R28" s="259">
        <f t="shared" ref="R28:V28" si="21">R4</f>
        <v>104.8</v>
      </c>
      <c r="S28" s="259">
        <f t="shared" si="21"/>
        <v>105.4</v>
      </c>
      <c r="T28" s="259">
        <f t="shared" si="21"/>
        <v>104.7</v>
      </c>
      <c r="U28" s="259">
        <f t="shared" si="21"/>
        <v>97.8</v>
      </c>
      <c r="V28" s="328">
        <f t="shared" si="21"/>
        <v>105.9</v>
      </c>
      <c r="W28" s="497">
        <v>103.8</v>
      </c>
      <c r="X28" s="258">
        <v>103.2</v>
      </c>
      <c r="Y28" s="258">
        <v>103</v>
      </c>
      <c r="Z28" s="258">
        <v>103.1</v>
      </c>
      <c r="AA28" s="258">
        <v>103</v>
      </c>
      <c r="AB28" s="258">
        <v>103</v>
      </c>
      <c r="AC28" s="258">
        <v>102.9</v>
      </c>
      <c r="AD28" s="258">
        <v>102.8</v>
      </c>
      <c r="AE28" s="258">
        <v>102.7</v>
      </c>
      <c r="AF28" s="258">
        <v>102.7</v>
      </c>
      <c r="AG28" s="258">
        <v>102.6</v>
      </c>
      <c r="AH28" s="258">
        <v>102.6</v>
      </c>
      <c r="AI28" s="258">
        <v>102.5</v>
      </c>
      <c r="AJ28" s="258">
        <v>102.4</v>
      </c>
      <c r="AK28" s="258">
        <v>102.3</v>
      </c>
      <c r="AL28" s="258">
        <v>102.2</v>
      </c>
      <c r="AM28" s="258">
        <v>102.1</v>
      </c>
      <c r="AN28" s="258">
        <v>102</v>
      </c>
      <c r="AO28" s="258">
        <v>102</v>
      </c>
      <c r="AP28" s="258">
        <v>101.8</v>
      </c>
      <c r="AQ28" s="258">
        <v>101.8</v>
      </c>
      <c r="AR28" s="258">
        <v>101.8</v>
      </c>
      <c r="AS28" s="258">
        <v>101.7</v>
      </c>
      <c r="AT28" s="258">
        <v>101.6</v>
      </c>
      <c r="AU28" s="258">
        <v>101.5</v>
      </c>
      <c r="AV28" s="258">
        <v>101.5</v>
      </c>
      <c r="AW28" s="258">
        <v>101.5</v>
      </c>
      <c r="AX28" s="258">
        <v>101.5</v>
      </c>
      <c r="AY28" s="258">
        <v>101.4</v>
      </c>
      <c r="AZ28" s="258">
        <v>101.4</v>
      </c>
      <c r="BA28" s="258">
        <v>101.4</v>
      </c>
      <c r="BB28" s="258">
        <v>101.4</v>
      </c>
      <c r="BC28" s="258">
        <v>101.4</v>
      </c>
      <c r="BD28" s="258">
        <v>101.4</v>
      </c>
      <c r="BE28" s="258">
        <v>101.5</v>
      </c>
      <c r="BF28" s="258">
        <v>101.5</v>
      </c>
      <c r="BG28" s="258">
        <v>101.5</v>
      </c>
      <c r="BH28" s="258">
        <v>101.6</v>
      </c>
      <c r="BI28" s="258">
        <v>101.6</v>
      </c>
    </row>
    <row r="29" spans="1:61" ht="15" outlineLevel="1">
      <c r="A29" s="243" t="s">
        <v>268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80"/>
      <c r="Q29" s="268"/>
      <c r="R29" s="280"/>
      <c r="S29" s="280"/>
      <c r="T29" s="268"/>
      <c r="U29" s="268"/>
      <c r="V29" s="318"/>
      <c r="W29" s="329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</row>
    <row r="30" spans="1:61" ht="15" outlineLevel="1">
      <c r="A30" s="203"/>
      <c r="B30" s="203"/>
      <c r="C30" s="203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03"/>
      <c r="P30" s="281"/>
      <c r="Q30" s="281"/>
      <c r="R30" s="281"/>
      <c r="S30" s="281"/>
      <c r="T30" s="281"/>
      <c r="U30" s="281"/>
      <c r="V30" s="320"/>
      <c r="W30" s="321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 t="s">
        <v>252</v>
      </c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</row>
    <row r="31" spans="1:61" ht="15" outlineLevel="1">
      <c r="A31" s="255" t="s">
        <v>212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82">
        <v>38419006</v>
      </c>
      <c r="Q31" s="283">
        <v>38369390</v>
      </c>
      <c r="R31" s="282">
        <v>38315463</v>
      </c>
      <c r="S31" s="282">
        <v>38259532</v>
      </c>
      <c r="T31" s="282">
        <v>38200552</v>
      </c>
      <c r="U31" s="282">
        <v>38137804</v>
      </c>
      <c r="V31" s="330">
        <v>38070314</v>
      </c>
      <c r="W31" s="331">
        <v>37997408</v>
      </c>
      <c r="X31" s="282">
        <v>37918575</v>
      </c>
      <c r="Y31" s="282">
        <v>37833310</v>
      </c>
      <c r="Z31" s="282">
        <v>37741462</v>
      </c>
      <c r="AA31" s="282">
        <v>37643028</v>
      </c>
      <c r="AB31" s="282">
        <v>37538019</v>
      </c>
      <c r="AC31" s="282">
        <v>37426538</v>
      </c>
      <c r="AD31" s="282">
        <v>37308801</v>
      </c>
      <c r="AE31" s="282">
        <v>37185073</v>
      </c>
      <c r="AF31" s="282">
        <v>37054634</v>
      </c>
      <c r="AG31" s="282">
        <v>36917987</v>
      </c>
      <c r="AH31" s="282">
        <v>36775688</v>
      </c>
      <c r="AI31" s="282">
        <v>36628362</v>
      </c>
      <c r="AJ31" s="282">
        <v>36476771</v>
      </c>
      <c r="AK31" s="282">
        <v>36321005</v>
      </c>
      <c r="AL31" s="282">
        <v>36161695</v>
      </c>
      <c r="AM31" s="282">
        <v>35999436</v>
      </c>
      <c r="AN31" s="282">
        <v>35834847</v>
      </c>
      <c r="AO31" s="282">
        <v>35668232</v>
      </c>
      <c r="AP31" s="282">
        <v>35500249</v>
      </c>
      <c r="AQ31" s="282">
        <v>35330941</v>
      </c>
      <c r="AR31" s="282">
        <v>35160664</v>
      </c>
      <c r="AS31" s="282">
        <v>34989421</v>
      </c>
      <c r="AT31" s="282">
        <v>34817385</v>
      </c>
      <c r="AU31" s="282">
        <v>34644715</v>
      </c>
      <c r="AV31" s="282">
        <v>34471413</v>
      </c>
      <c r="AW31" s="282">
        <v>34297846</v>
      </c>
      <c r="AX31" s="282">
        <v>34124130</v>
      </c>
      <c r="AY31" s="282">
        <v>33950569</v>
      </c>
      <c r="AZ31" s="284">
        <f>AY31*$AY$33</f>
        <v>33783419.402831256</v>
      </c>
      <c r="BA31" s="284">
        <f t="shared" ref="BA31:BI31" si="22">AZ31*$AY$33</f>
        <v>33617092.737019971</v>
      </c>
      <c r="BB31" s="284">
        <f t="shared" si="22"/>
        <v>33451584.95100975</v>
      </c>
      <c r="BC31" s="284">
        <f t="shared" si="22"/>
        <v>33286892.01319132</v>
      </c>
      <c r="BD31" s="284">
        <f t="shared" si="22"/>
        <v>33123009.911804315</v>
      </c>
      <c r="BE31" s="284">
        <f t="shared" si="22"/>
        <v>32959934.654839564</v>
      </c>
      <c r="BF31" s="284">
        <f t="shared" si="22"/>
        <v>32797662.269941844</v>
      </c>
      <c r="BG31" s="284">
        <f t="shared" si="22"/>
        <v>32636188.804313112</v>
      </c>
      <c r="BH31" s="284">
        <f t="shared" si="22"/>
        <v>32475510.324616231</v>
      </c>
      <c r="BI31" s="284">
        <f t="shared" si="22"/>
        <v>32315622.916879144</v>
      </c>
    </row>
    <row r="32" spans="1:61" ht="15" outlineLevel="1">
      <c r="A32" s="255" t="s">
        <v>220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5">
        <f t="shared" ref="Q32:AY32" si="23">Q31/P31</f>
        <v>0.99870855586425111</v>
      </c>
      <c r="R32" s="285">
        <f t="shared" si="23"/>
        <v>0.99859453069230442</v>
      </c>
      <c r="S32" s="285">
        <f t="shared" si="23"/>
        <v>0.99854024992468449</v>
      </c>
      <c r="T32" s="285">
        <f t="shared" si="23"/>
        <v>0.99845842338061008</v>
      </c>
      <c r="U32" s="285">
        <f t="shared" si="23"/>
        <v>0.9983574059348671</v>
      </c>
      <c r="V32" s="332">
        <f t="shared" si="23"/>
        <v>0.99823036481072691</v>
      </c>
      <c r="W32" s="333">
        <f t="shared" si="23"/>
        <v>0.99808496457370954</v>
      </c>
      <c r="X32" s="285">
        <f t="shared" si="23"/>
        <v>0.99792530585244132</v>
      </c>
      <c r="Y32" s="285">
        <f t="shared" si="23"/>
        <v>0.9977513659202647</v>
      </c>
      <c r="Z32" s="285">
        <f t="shared" si="23"/>
        <v>0.99757229806221026</v>
      </c>
      <c r="AA32" s="285">
        <f t="shared" si="23"/>
        <v>0.99739188693856107</v>
      </c>
      <c r="AB32" s="285">
        <f t="shared" si="23"/>
        <v>0.99721039975848913</v>
      </c>
      <c r="AC32" s="285">
        <f t="shared" si="23"/>
        <v>0.99703018425133194</v>
      </c>
      <c r="AD32" s="285">
        <f t="shared" si="23"/>
        <v>0.99685418405517501</v>
      </c>
      <c r="AE32" s="285">
        <f t="shared" si="23"/>
        <v>0.99668367793432977</v>
      </c>
      <c r="AF32" s="285">
        <f t="shared" si="23"/>
        <v>0.9964921677039601</v>
      </c>
      <c r="AG32" s="285">
        <f t="shared" si="23"/>
        <v>0.99631228310067776</v>
      </c>
      <c r="AH32" s="285">
        <f t="shared" si="23"/>
        <v>0.99614553740430101</v>
      </c>
      <c r="AI32" s="285">
        <f t="shared" si="23"/>
        <v>0.99599392946775056</v>
      </c>
      <c r="AJ32" s="285">
        <f t="shared" si="23"/>
        <v>0.99586137649289364</v>
      </c>
      <c r="AK32" s="285">
        <f t="shared" si="23"/>
        <v>0.99572972070362253</v>
      </c>
      <c r="AL32" s="285">
        <f t="shared" si="23"/>
        <v>0.99561383282208182</v>
      </c>
      <c r="AM32" s="285">
        <f t="shared" si="23"/>
        <v>0.99551295922384164</v>
      </c>
      <c r="AN32" s="285">
        <f t="shared" si="23"/>
        <v>0.99542801170551676</v>
      </c>
      <c r="AO32" s="285">
        <f t="shared" si="23"/>
        <v>0.99535047547433364</v>
      </c>
      <c r="AP32" s="285">
        <f t="shared" si="23"/>
        <v>0.99529040295577309</v>
      </c>
      <c r="AQ32" s="285">
        <f t="shared" si="23"/>
        <v>0.99523079401499415</v>
      </c>
      <c r="AR32" s="285">
        <f t="shared" si="23"/>
        <v>0.99518051330701895</v>
      </c>
      <c r="AS32" s="285">
        <f t="shared" si="23"/>
        <v>0.99512969948462859</v>
      </c>
      <c r="AT32" s="285">
        <f t="shared" si="23"/>
        <v>0.99508319957623759</v>
      </c>
      <c r="AU32" s="285">
        <f t="shared" si="23"/>
        <v>0.99504069590522093</v>
      </c>
      <c r="AV32" s="285">
        <f t="shared" si="23"/>
        <v>0.99499773630696631</v>
      </c>
      <c r="AW32" s="285">
        <f t="shared" si="23"/>
        <v>0.99496490033640339</v>
      </c>
      <c r="AX32" s="285">
        <f t="shared" si="23"/>
        <v>0.99493507551465477</v>
      </c>
      <c r="AY32" s="285">
        <f t="shared" si="23"/>
        <v>0.99491383370066866</v>
      </c>
      <c r="AZ32" s="285">
        <f t="shared" ref="AZ32" si="24">AZ31/AY31</f>
        <v>0.99507667759062468</v>
      </c>
      <c r="BA32" s="285">
        <f t="shared" ref="BA32" si="25">BA31/AZ31</f>
        <v>0.99507667759062468</v>
      </c>
      <c r="BB32" s="285">
        <f t="shared" ref="BB32" si="26">BB31/BA31</f>
        <v>0.99507667759062457</v>
      </c>
      <c r="BC32" s="285">
        <f t="shared" ref="BC32" si="27">BC31/BB31</f>
        <v>0.99507667759062457</v>
      </c>
      <c r="BD32" s="285">
        <f t="shared" ref="BD32" si="28">BD31/BC31</f>
        <v>0.99507667759062457</v>
      </c>
      <c r="BE32" s="285">
        <f t="shared" ref="BE32" si="29">BE31/BD31</f>
        <v>0.99507667759062457</v>
      </c>
      <c r="BF32" s="285">
        <f t="shared" ref="BF32" si="30">BF31/BE31</f>
        <v>0.99507667759062457</v>
      </c>
      <c r="BG32" s="285">
        <f t="shared" ref="BG32" si="31">BG31/BF31</f>
        <v>0.99507667759062457</v>
      </c>
      <c r="BH32" s="285">
        <f t="shared" ref="BH32" si="32">BH31/BG31</f>
        <v>0.99507667759062457</v>
      </c>
      <c r="BI32" s="285">
        <f t="shared" ref="BI32" si="33">BI31/BH31</f>
        <v>0.99507667759062457</v>
      </c>
    </row>
    <row r="33" spans="1:61" ht="15" outlineLevel="1">
      <c r="A33" s="243" t="s">
        <v>113</v>
      </c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175"/>
      <c r="O33" s="175"/>
      <c r="P33" s="175"/>
      <c r="Q33" s="175"/>
      <c r="R33" s="175"/>
      <c r="S33" s="175"/>
      <c r="T33" s="175"/>
      <c r="U33" s="175"/>
      <c r="V33" s="334"/>
      <c r="W33" s="335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5">
        <f>(AY31/AO31)^(1/($AY$1-$AO$1))</f>
        <v>0.99507667759062457</v>
      </c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</row>
    <row r="34" spans="1:61" ht="15" outlineLevel="1">
      <c r="A34" s="203"/>
      <c r="B34" s="203"/>
      <c r="C34" s="203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03"/>
      <c r="P34" s="281"/>
      <c r="Q34" s="281"/>
      <c r="R34" s="281"/>
      <c r="S34" s="281"/>
      <c r="T34" s="281"/>
      <c r="U34" s="281"/>
      <c r="V34" s="320"/>
      <c r="W34" s="321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</row>
    <row r="35" spans="1:61" ht="15" outlineLevel="1">
      <c r="A35" s="255" t="s">
        <v>213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344">
        <f t="shared" ref="Q35:AY35" si="34">Q28/100/Q32</f>
        <v>1.0323332006581287</v>
      </c>
      <c r="R35" s="345">
        <f t="shared" si="34"/>
        <v>1.0494750049085928</v>
      </c>
      <c r="S35" s="345">
        <f t="shared" si="34"/>
        <v>1.0555408257999601</v>
      </c>
      <c r="T35" s="345">
        <f t="shared" si="34"/>
        <v>1.048616522714122</v>
      </c>
      <c r="U35" s="345">
        <f t="shared" si="34"/>
        <v>0.97960910009396451</v>
      </c>
      <c r="V35" s="346">
        <f t="shared" si="34"/>
        <v>1.0608773659182325</v>
      </c>
      <c r="W35" s="333">
        <f t="shared" si="34"/>
        <v>1.0399916207968714</v>
      </c>
      <c r="X35" s="285">
        <f t="shared" si="34"/>
        <v>1.0341455356906213</v>
      </c>
      <c r="Y35" s="285">
        <f t="shared" si="34"/>
        <v>1.0323213128853912</v>
      </c>
      <c r="Z35" s="285">
        <f t="shared" si="34"/>
        <v>1.033509051928089</v>
      </c>
      <c r="AA35" s="285">
        <f t="shared" si="34"/>
        <v>1.0326933810956973</v>
      </c>
      <c r="AB35" s="285">
        <f t="shared" si="34"/>
        <v>1.0328813259964518</v>
      </c>
      <c r="AC35" s="285">
        <f t="shared" si="34"/>
        <v>1.032065043018406</v>
      </c>
      <c r="AD35" s="285">
        <f t="shared" si="34"/>
        <v>1.0312441041458287</v>
      </c>
      <c r="AE35" s="285">
        <f t="shared" si="34"/>
        <v>1.0304171952815584</v>
      </c>
      <c r="AF35" s="285">
        <f t="shared" si="34"/>
        <v>1.0306152253723517</v>
      </c>
      <c r="AG35" s="285">
        <f t="shared" si="34"/>
        <v>1.02979760201985</v>
      </c>
      <c r="AH35" s="285">
        <f t="shared" si="34"/>
        <v>1.0299699807655536</v>
      </c>
      <c r="AI35" s="285">
        <f t="shared" si="34"/>
        <v>1.0291227382758747</v>
      </c>
      <c r="AJ35" s="285">
        <f t="shared" si="34"/>
        <v>1.0282555626428667</v>
      </c>
      <c r="AK35" s="285">
        <f t="shared" si="34"/>
        <v>1.0273872304194225</v>
      </c>
      <c r="AL35" s="285">
        <f t="shared" si="34"/>
        <v>1.0265024111839891</v>
      </c>
      <c r="AM35" s="285">
        <f t="shared" si="34"/>
        <v>1.0256019176244873</v>
      </c>
      <c r="AN35" s="285">
        <f t="shared" si="34"/>
        <v>1.0246848471265972</v>
      </c>
      <c r="AO35" s="285">
        <f t="shared" si="34"/>
        <v>1.0247646684590366</v>
      </c>
      <c r="AP35" s="285">
        <f t="shared" si="34"/>
        <v>1.0228170561845917</v>
      </c>
      <c r="AQ35" s="285">
        <f t="shared" si="34"/>
        <v>1.0228783173932445</v>
      </c>
      <c r="AR35" s="285">
        <f t="shared" si="34"/>
        <v>1.0229299975108548</v>
      </c>
      <c r="AS35" s="285">
        <f t="shared" si="34"/>
        <v>1.021977336749871</v>
      </c>
      <c r="AT35" s="285">
        <f t="shared" si="34"/>
        <v>1.021020152317585</v>
      </c>
      <c r="AU35" s="285">
        <f t="shared" si="34"/>
        <v>1.0200587816929652</v>
      </c>
      <c r="AV35" s="285">
        <f t="shared" si="34"/>
        <v>1.0201028233162359</v>
      </c>
      <c r="AW35" s="285">
        <f t="shared" si="34"/>
        <v>1.0201364888920428</v>
      </c>
      <c r="AX35" s="285">
        <f t="shared" si="34"/>
        <v>1.0201670691677707</v>
      </c>
      <c r="AY35" s="285">
        <f t="shared" si="34"/>
        <v>1.0191837379809452</v>
      </c>
      <c r="AZ35" s="285">
        <f t="shared" ref="AZ35:BD35" si="35">AZ28/100/AZ32</f>
        <v>1.0190169489804488</v>
      </c>
      <c r="BA35" s="285">
        <f t="shared" si="35"/>
        <v>1.0190169489804488</v>
      </c>
      <c r="BB35" s="285">
        <f t="shared" si="35"/>
        <v>1.0190169489804488</v>
      </c>
      <c r="BC35" s="285">
        <f t="shared" si="35"/>
        <v>1.0190169489804488</v>
      </c>
      <c r="BD35" s="285">
        <f t="shared" si="35"/>
        <v>1.0190169489804488</v>
      </c>
      <c r="BE35" s="285">
        <f t="shared" ref="BE35:BI35" si="36">BE28/100/BE32</f>
        <v>1.020021896661889</v>
      </c>
      <c r="BF35" s="285">
        <f t="shared" si="36"/>
        <v>1.020021896661889</v>
      </c>
      <c r="BG35" s="285">
        <f t="shared" si="36"/>
        <v>1.020021896661889</v>
      </c>
      <c r="BH35" s="285">
        <f t="shared" si="36"/>
        <v>1.0210268443433295</v>
      </c>
      <c r="BI35" s="285">
        <f t="shared" si="36"/>
        <v>1.0210268443433295</v>
      </c>
    </row>
    <row r="36" spans="1:61" ht="15" outlineLevel="1">
      <c r="A36" s="243" t="s">
        <v>114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86"/>
      <c r="Q36" s="287"/>
      <c r="R36" s="286"/>
      <c r="S36" s="286"/>
      <c r="T36" s="287"/>
      <c r="U36" s="287"/>
      <c r="V36" s="334"/>
      <c r="W36" s="335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</row>
    <row r="37" spans="1:61" ht="15">
      <c r="A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2"/>
      <c r="P37" s="252"/>
      <c r="Q37" s="252"/>
      <c r="R37" s="252"/>
      <c r="S37" s="252"/>
      <c r="T37" s="252"/>
      <c r="U37" s="252"/>
      <c r="V37" s="336"/>
      <c r="W37" s="310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</row>
    <row r="38" spans="1:61">
      <c r="A38" s="288"/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9"/>
      <c r="P38" s="289"/>
      <c r="Q38" s="289"/>
      <c r="R38" s="289"/>
      <c r="S38" s="289"/>
      <c r="T38" s="289"/>
      <c r="U38" s="289"/>
      <c r="V38" s="337"/>
      <c r="W38" s="33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8"/>
      <c r="BD38" s="288"/>
      <c r="BE38" s="288"/>
      <c r="BF38" s="288"/>
      <c r="BG38" s="288"/>
      <c r="BH38" s="288"/>
      <c r="BI38" s="288"/>
    </row>
    <row r="39" spans="1:61" ht="15.75">
      <c r="A39" s="250" t="s">
        <v>260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2"/>
      <c r="P39" s="252"/>
      <c r="Q39" s="252"/>
      <c r="R39" s="252"/>
      <c r="S39" s="252"/>
      <c r="T39" s="252"/>
      <c r="U39" s="252"/>
      <c r="V39" s="336"/>
      <c r="W39" s="310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1"/>
      <c r="BG39" s="251"/>
      <c r="BH39" s="251"/>
      <c r="BI39" s="251"/>
    </row>
    <row r="40" spans="1:61" ht="15" outlineLevel="1">
      <c r="A40" s="290" t="s">
        <v>11</v>
      </c>
      <c r="B40" s="203"/>
      <c r="C40" s="203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03"/>
      <c r="Q40" s="203"/>
      <c r="R40" s="203"/>
      <c r="S40" s="203"/>
      <c r="T40" s="203"/>
      <c r="U40" s="203"/>
      <c r="V40" s="339"/>
      <c r="W40" s="321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</row>
    <row r="41" spans="1:61" ht="15" outlineLevel="1">
      <c r="A41" s="291" t="s">
        <v>10</v>
      </c>
      <c r="B41" s="292">
        <v>0.5</v>
      </c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93"/>
      <c r="Q41" s="293"/>
      <c r="R41" s="293"/>
      <c r="S41" s="293"/>
      <c r="T41" s="293"/>
      <c r="U41" s="293"/>
      <c r="V41" s="340"/>
      <c r="W41" s="341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293"/>
      <c r="BA41" s="293"/>
      <c r="BB41" s="293"/>
      <c r="BC41" s="293"/>
      <c r="BD41" s="293"/>
      <c r="BE41" s="293"/>
      <c r="BF41" s="293"/>
      <c r="BG41" s="293"/>
      <c r="BH41" s="293"/>
      <c r="BI41" s="293"/>
    </row>
    <row r="42" spans="1:61" ht="15" outlineLevel="1">
      <c r="A42" s="255" t="s">
        <v>120</v>
      </c>
      <c r="B42" s="294"/>
      <c r="C42" s="294"/>
      <c r="D42" s="295">
        <f t="shared" ref="D42:V42" si="37">($B$41*(D11/100-1)+1)*D18/100</f>
        <v>1.0246353740514682</v>
      </c>
      <c r="E42" s="295">
        <f t="shared" si="37"/>
        <v>1.0619113983936628</v>
      </c>
      <c r="F42" s="295">
        <f t="shared" si="37"/>
        <v>1.0398928276257891</v>
      </c>
      <c r="G42" s="295">
        <f t="shared" si="37"/>
        <v>1.0439221083041534</v>
      </c>
      <c r="H42" s="295">
        <f t="shared" si="37"/>
        <v>1.0624324603705568</v>
      </c>
      <c r="I42" s="295">
        <f t="shared" si="37"/>
        <v>1.0638703520619681</v>
      </c>
      <c r="J42" s="295">
        <f t="shared" si="37"/>
        <v>1.0545480215786811</v>
      </c>
      <c r="K42" s="295">
        <f t="shared" si="37"/>
        <v>1.0448023722174207</v>
      </c>
      <c r="L42" s="295">
        <f t="shared" si="37"/>
        <v>1.0639305001349302</v>
      </c>
      <c r="M42" s="295">
        <f t="shared" si="37"/>
        <v>1.0437413921257719</v>
      </c>
      <c r="N42" s="295">
        <f t="shared" si="37"/>
        <v>1.0135494150047928</v>
      </c>
      <c r="O42" s="295">
        <f t="shared" si="37"/>
        <v>1.0180245624035178</v>
      </c>
      <c r="P42" s="295">
        <f t="shared" si="37"/>
        <v>1.0138754603821296</v>
      </c>
      <c r="Q42" s="295">
        <f t="shared" si="37"/>
        <v>1.013470690469128</v>
      </c>
      <c r="R42" s="295">
        <f t="shared" si="37"/>
        <v>1.0403836193330833</v>
      </c>
      <c r="S42" s="295">
        <f t="shared" si="37"/>
        <v>1.0393400055296518</v>
      </c>
      <c r="T42" s="295">
        <f t="shared" si="37"/>
        <v>1.0450113157485423</v>
      </c>
      <c r="U42" s="295">
        <f t="shared" si="37"/>
        <v>1.0255579428145825</v>
      </c>
      <c r="V42" s="347">
        <f t="shared" si="37"/>
        <v>1.0831844416025043</v>
      </c>
      <c r="W42" s="343">
        <f t="shared" ref="W42:AY42" si="38">$B$41*(W35-1)+1</f>
        <v>1.0199958103984357</v>
      </c>
      <c r="X42" s="295">
        <f t="shared" si="38"/>
        <v>1.0170727678453106</v>
      </c>
      <c r="Y42" s="295">
        <f t="shared" si="38"/>
        <v>1.0161606564426955</v>
      </c>
      <c r="Z42" s="295">
        <f t="shared" si="38"/>
        <v>1.0167545259640445</v>
      </c>
      <c r="AA42" s="295">
        <f t="shared" si="38"/>
        <v>1.0163466905478487</v>
      </c>
      <c r="AB42" s="295">
        <f t="shared" si="38"/>
        <v>1.0164406629982259</v>
      </c>
      <c r="AC42" s="295">
        <f t="shared" si="38"/>
        <v>1.016032521509203</v>
      </c>
      <c r="AD42" s="295">
        <f t="shared" si="38"/>
        <v>1.0156220520729144</v>
      </c>
      <c r="AE42" s="295">
        <f t="shared" si="38"/>
        <v>1.0152085976407792</v>
      </c>
      <c r="AF42" s="295">
        <f t="shared" si="38"/>
        <v>1.015307612686176</v>
      </c>
      <c r="AG42" s="295">
        <f t="shared" si="38"/>
        <v>1.0148988010099251</v>
      </c>
      <c r="AH42" s="295">
        <f t="shared" si="38"/>
        <v>1.0149849903827768</v>
      </c>
      <c r="AI42" s="295">
        <f t="shared" si="38"/>
        <v>1.0145613691379374</v>
      </c>
      <c r="AJ42" s="295">
        <f t="shared" si="38"/>
        <v>1.0141277813214333</v>
      </c>
      <c r="AK42" s="295">
        <f t="shared" si="38"/>
        <v>1.0136936152097111</v>
      </c>
      <c r="AL42" s="295">
        <f t="shared" si="38"/>
        <v>1.0132512055919944</v>
      </c>
      <c r="AM42" s="295">
        <f t="shared" si="38"/>
        <v>1.0128009588122437</v>
      </c>
      <c r="AN42" s="295">
        <f t="shared" si="38"/>
        <v>1.0123424235632985</v>
      </c>
      <c r="AO42" s="295">
        <f t="shared" si="38"/>
        <v>1.0123823342295184</v>
      </c>
      <c r="AP42" s="295">
        <f t="shared" si="38"/>
        <v>1.011408528092296</v>
      </c>
      <c r="AQ42" s="295">
        <f t="shared" si="38"/>
        <v>1.0114391586966223</v>
      </c>
      <c r="AR42" s="295">
        <f t="shared" si="38"/>
        <v>1.0114649987554274</v>
      </c>
      <c r="AS42" s="295">
        <f t="shared" si="38"/>
        <v>1.0109886683749356</v>
      </c>
      <c r="AT42" s="295">
        <f t="shared" si="38"/>
        <v>1.0105100761587926</v>
      </c>
      <c r="AU42" s="295">
        <f t="shared" si="38"/>
        <v>1.0100293908464826</v>
      </c>
      <c r="AV42" s="295">
        <f t="shared" si="38"/>
        <v>1.0100514116581181</v>
      </c>
      <c r="AW42" s="295">
        <f t="shared" si="38"/>
        <v>1.0100682444460214</v>
      </c>
      <c r="AX42" s="295">
        <f t="shared" si="38"/>
        <v>1.0100835345838854</v>
      </c>
      <c r="AY42" s="295">
        <f t="shared" si="38"/>
        <v>1.0095918689904726</v>
      </c>
      <c r="AZ42" s="295">
        <f t="shared" ref="AZ42:BD42" si="39">$B$41*(AZ35-1)+1</f>
        <v>1.0095084744902243</v>
      </c>
      <c r="BA42" s="295">
        <f t="shared" si="39"/>
        <v>1.0095084744902243</v>
      </c>
      <c r="BB42" s="295">
        <f t="shared" si="39"/>
        <v>1.0095084744902243</v>
      </c>
      <c r="BC42" s="295">
        <f t="shared" si="39"/>
        <v>1.0095084744902243</v>
      </c>
      <c r="BD42" s="295">
        <f t="shared" si="39"/>
        <v>1.0095084744902243</v>
      </c>
      <c r="BE42" s="295">
        <f t="shared" ref="BE42:BI42" si="40">$B$41*(BE35-1)+1</f>
        <v>1.0100109483309445</v>
      </c>
      <c r="BF42" s="295">
        <f t="shared" si="40"/>
        <v>1.0100109483309445</v>
      </c>
      <c r="BG42" s="295">
        <f t="shared" si="40"/>
        <v>1.0100109483309445</v>
      </c>
      <c r="BH42" s="295">
        <f t="shared" si="40"/>
        <v>1.0105134221716647</v>
      </c>
      <c r="BI42" s="295">
        <f t="shared" si="40"/>
        <v>1.0105134221716647</v>
      </c>
    </row>
    <row r="43" spans="1:61" ht="15" outlineLevel="1">
      <c r="A43" s="296" t="s">
        <v>230</v>
      </c>
      <c r="B43" s="203"/>
      <c r="C43" s="203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03"/>
      <c r="Q43" s="297"/>
      <c r="R43" s="203"/>
      <c r="S43" s="203"/>
      <c r="T43" s="297"/>
      <c r="U43" s="297"/>
      <c r="V43" s="348"/>
      <c r="W43" s="349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</row>
    <row r="44" spans="1:61" ht="15" outlineLevel="1">
      <c r="A44" s="291" t="s">
        <v>12</v>
      </c>
      <c r="B44" s="298">
        <v>0.8</v>
      </c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93"/>
      <c r="Q44" s="293"/>
      <c r="R44" s="293"/>
      <c r="S44" s="293"/>
      <c r="T44" s="293"/>
      <c r="U44" s="293"/>
      <c r="V44" s="340"/>
      <c r="W44" s="341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293"/>
      <c r="BA44" s="293"/>
      <c r="BB44" s="293"/>
      <c r="BC44" s="293"/>
      <c r="BD44" s="293"/>
      <c r="BE44" s="293"/>
      <c r="BF44" s="293"/>
      <c r="BG44" s="293"/>
      <c r="BH44" s="293"/>
      <c r="BI44" s="293"/>
    </row>
    <row r="45" spans="1:61" ht="15" outlineLevel="1">
      <c r="A45" s="255" t="s">
        <v>121</v>
      </c>
      <c r="B45" s="294"/>
      <c r="C45" s="294"/>
      <c r="D45" s="295">
        <f t="shared" ref="D45:V45" si="41">($B$44*(D11/100-1)+1)*D18/100</f>
        <v>1.0352165984823491</v>
      </c>
      <c r="E45" s="295">
        <f t="shared" si="41"/>
        <v>1.0774582374298602</v>
      </c>
      <c r="F45" s="295">
        <f t="shared" si="41"/>
        <v>1.0506285242012625</v>
      </c>
      <c r="G45" s="295">
        <f t="shared" si="41"/>
        <v>1.0624753732866452</v>
      </c>
      <c r="H45" s="295">
        <f t="shared" si="41"/>
        <v>1.0842919365928909</v>
      </c>
      <c r="I45" s="295">
        <f t="shared" si="41"/>
        <v>1.0769925632991486</v>
      </c>
      <c r="J45" s="295">
        <f t="shared" si="41"/>
        <v>1.0632768345258898</v>
      </c>
      <c r="K45" s="295">
        <f t="shared" si="41"/>
        <v>1.056083795547873</v>
      </c>
      <c r="L45" s="295">
        <f t="shared" si="41"/>
        <v>1.0788888002158887</v>
      </c>
      <c r="M45" s="295">
        <f t="shared" si="41"/>
        <v>1.0477862274012348</v>
      </c>
      <c r="N45" s="295">
        <f t="shared" si="41"/>
        <v>1.0168790640076681</v>
      </c>
      <c r="O45" s="295">
        <f t="shared" si="41"/>
        <v>1.0282392998456285</v>
      </c>
      <c r="P45" s="295">
        <f t="shared" si="41"/>
        <v>1.0264007366114074</v>
      </c>
      <c r="Q45" s="295">
        <f t="shared" si="41"/>
        <v>1.0227531047506049</v>
      </c>
      <c r="R45" s="295">
        <f t="shared" si="41"/>
        <v>1.0550137909329336</v>
      </c>
      <c r="S45" s="295">
        <f t="shared" si="41"/>
        <v>1.0557440088474426</v>
      </c>
      <c r="T45" s="295">
        <f t="shared" si="41"/>
        <v>1.0594181051976677</v>
      </c>
      <c r="U45" s="295">
        <f t="shared" si="41"/>
        <v>1.0186927085033319</v>
      </c>
      <c r="V45" s="347">
        <f t="shared" si="41"/>
        <v>1.1018951065640068</v>
      </c>
      <c r="W45" s="343">
        <f t="shared" ref="W45:AY45" si="42">$B$44*(W35-1)+1</f>
        <v>1.0319932966374972</v>
      </c>
      <c r="X45" s="295">
        <f t="shared" si="42"/>
        <v>1.0273164285524969</v>
      </c>
      <c r="Y45" s="295">
        <f t="shared" si="42"/>
        <v>1.0258570503083129</v>
      </c>
      <c r="Z45" s="295">
        <f t="shared" si="42"/>
        <v>1.0268072415424712</v>
      </c>
      <c r="AA45" s="295">
        <f t="shared" si="42"/>
        <v>1.0261547048765578</v>
      </c>
      <c r="AB45" s="295">
        <f t="shared" si="42"/>
        <v>1.0263050607971613</v>
      </c>
      <c r="AC45" s="295">
        <f t="shared" si="42"/>
        <v>1.0256520344147249</v>
      </c>
      <c r="AD45" s="295">
        <f t="shared" si="42"/>
        <v>1.0249952833166629</v>
      </c>
      <c r="AE45" s="295">
        <f t="shared" si="42"/>
        <v>1.0243337562252468</v>
      </c>
      <c r="AF45" s="295">
        <f t="shared" si="42"/>
        <v>1.0244921802978815</v>
      </c>
      <c r="AG45" s="295">
        <f t="shared" si="42"/>
        <v>1.0238380816158801</v>
      </c>
      <c r="AH45" s="295">
        <f t="shared" si="42"/>
        <v>1.0239759846124428</v>
      </c>
      <c r="AI45" s="295">
        <f t="shared" si="42"/>
        <v>1.0232981906206997</v>
      </c>
      <c r="AJ45" s="295">
        <f t="shared" si="42"/>
        <v>1.0226044501142932</v>
      </c>
      <c r="AK45" s="295">
        <f t="shared" si="42"/>
        <v>1.021909784335538</v>
      </c>
      <c r="AL45" s="295">
        <f t="shared" si="42"/>
        <v>1.0212019289471912</v>
      </c>
      <c r="AM45" s="295">
        <f t="shared" si="42"/>
        <v>1.0204815340995899</v>
      </c>
      <c r="AN45" s="295">
        <f t="shared" si="42"/>
        <v>1.0197478777012778</v>
      </c>
      <c r="AO45" s="295">
        <f t="shared" si="42"/>
        <v>1.0198117347672293</v>
      </c>
      <c r="AP45" s="295">
        <f t="shared" si="42"/>
        <v>1.0182536449476733</v>
      </c>
      <c r="AQ45" s="295">
        <f t="shared" si="42"/>
        <v>1.0183026539145956</v>
      </c>
      <c r="AR45" s="295">
        <f t="shared" si="42"/>
        <v>1.0183439980086839</v>
      </c>
      <c r="AS45" s="295">
        <f t="shared" si="42"/>
        <v>1.0175818693998968</v>
      </c>
      <c r="AT45" s="295">
        <f t="shared" si="42"/>
        <v>1.0168161218540681</v>
      </c>
      <c r="AU45" s="295">
        <f t="shared" si="42"/>
        <v>1.0160470253543721</v>
      </c>
      <c r="AV45" s="295">
        <f t="shared" si="42"/>
        <v>1.0160822586529887</v>
      </c>
      <c r="AW45" s="295">
        <f t="shared" si="42"/>
        <v>1.0161091911136342</v>
      </c>
      <c r="AX45" s="295">
        <f t="shared" si="42"/>
        <v>1.0161336553342166</v>
      </c>
      <c r="AY45" s="295">
        <f t="shared" si="42"/>
        <v>1.0153469903847561</v>
      </c>
      <c r="AZ45" s="295">
        <f t="shared" ref="AZ45:BD45" si="43">$B$44*(AZ35-1)+1</f>
        <v>1.015213559184359</v>
      </c>
      <c r="BA45" s="295">
        <f t="shared" si="43"/>
        <v>1.015213559184359</v>
      </c>
      <c r="BB45" s="295">
        <f t="shared" si="43"/>
        <v>1.015213559184359</v>
      </c>
      <c r="BC45" s="295">
        <f t="shared" si="43"/>
        <v>1.015213559184359</v>
      </c>
      <c r="BD45" s="295">
        <f t="shared" si="43"/>
        <v>1.015213559184359</v>
      </c>
      <c r="BE45" s="295">
        <f t="shared" ref="BE45:BI45" si="44">$B$44*(BE35-1)+1</f>
        <v>1.0160175173295112</v>
      </c>
      <c r="BF45" s="295">
        <f t="shared" si="44"/>
        <v>1.0160175173295112</v>
      </c>
      <c r="BG45" s="295">
        <f t="shared" si="44"/>
        <v>1.0160175173295112</v>
      </c>
      <c r="BH45" s="295">
        <f t="shared" si="44"/>
        <v>1.0168214754746636</v>
      </c>
      <c r="BI45" s="295">
        <f t="shared" si="44"/>
        <v>1.0168214754746636</v>
      </c>
    </row>
    <row r="46" spans="1:61" ht="15" outlineLevel="1">
      <c r="A46" s="296" t="s">
        <v>261</v>
      </c>
      <c r="B46" s="203"/>
      <c r="C46" s="203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81"/>
      <c r="Q46" s="299"/>
      <c r="R46" s="281"/>
      <c r="S46" s="281"/>
      <c r="T46" s="299"/>
      <c r="U46" s="299"/>
      <c r="V46" s="350"/>
      <c r="W46" s="35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81"/>
      <c r="BE46" s="281"/>
      <c r="BF46" s="281"/>
      <c r="BG46" s="281"/>
      <c r="BH46" s="281"/>
      <c r="BI46" s="281"/>
    </row>
    <row r="47" spans="1:61" ht="15" outlineLevel="1">
      <c r="A47" s="255" t="s">
        <v>18</v>
      </c>
      <c r="B47" s="278"/>
      <c r="C47" s="278"/>
      <c r="D47" s="278"/>
      <c r="E47" s="300">
        <f t="shared" ref="E47:V47" si="45">E22</f>
        <v>1.022</v>
      </c>
      <c r="F47" s="300">
        <f t="shared" si="45"/>
        <v>1.022</v>
      </c>
      <c r="G47" s="300">
        <f t="shared" si="45"/>
        <v>1.022</v>
      </c>
      <c r="H47" s="300">
        <f t="shared" si="45"/>
        <v>1.022</v>
      </c>
      <c r="I47" s="300">
        <f t="shared" si="45"/>
        <v>1.0329999999999999</v>
      </c>
      <c r="J47" s="300">
        <f t="shared" si="45"/>
        <v>1.0029999999999999</v>
      </c>
      <c r="K47" s="300">
        <f t="shared" si="45"/>
        <v>1.016</v>
      </c>
      <c r="L47" s="300">
        <f t="shared" si="45"/>
        <v>1.0269999999999999</v>
      </c>
      <c r="M47" s="300">
        <f t="shared" si="45"/>
        <v>1.0249999999999999</v>
      </c>
      <c r="N47" s="300">
        <f t="shared" si="45"/>
        <v>1.0129999999999999</v>
      </c>
      <c r="O47" s="300">
        <f t="shared" si="45"/>
        <v>1.004</v>
      </c>
      <c r="P47" s="300">
        <f t="shared" si="45"/>
        <v>1.002</v>
      </c>
      <c r="Q47" s="300">
        <f t="shared" si="45"/>
        <v>1.002</v>
      </c>
      <c r="R47" s="300">
        <f t="shared" si="45"/>
        <v>1.0149999999999999</v>
      </c>
      <c r="S47" s="300">
        <f t="shared" si="45"/>
        <v>1.018</v>
      </c>
      <c r="T47" s="300">
        <f t="shared" si="45"/>
        <v>1.012</v>
      </c>
      <c r="U47" s="300">
        <f t="shared" si="45"/>
        <v>1.0029999999999999</v>
      </c>
      <c r="V47" s="352">
        <f t="shared" si="45"/>
        <v>1.026</v>
      </c>
      <c r="W47" s="353">
        <v>1</v>
      </c>
      <c r="X47" s="301">
        <v>1</v>
      </c>
      <c r="Y47" s="301">
        <v>1</v>
      </c>
      <c r="Z47" s="301">
        <v>1</v>
      </c>
      <c r="AA47" s="301">
        <v>1</v>
      </c>
      <c r="AB47" s="301">
        <v>1</v>
      </c>
      <c r="AC47" s="301">
        <v>1</v>
      </c>
      <c r="AD47" s="301">
        <v>1</v>
      </c>
      <c r="AE47" s="301">
        <v>1</v>
      </c>
      <c r="AF47" s="301">
        <v>1</v>
      </c>
      <c r="AG47" s="301">
        <v>1</v>
      </c>
      <c r="AH47" s="301">
        <v>1</v>
      </c>
      <c r="AI47" s="301">
        <v>1</v>
      </c>
      <c r="AJ47" s="301">
        <v>1</v>
      </c>
      <c r="AK47" s="301">
        <v>1</v>
      </c>
      <c r="AL47" s="301">
        <v>1</v>
      </c>
      <c r="AM47" s="301">
        <v>1</v>
      </c>
      <c r="AN47" s="301">
        <v>1</v>
      </c>
      <c r="AO47" s="301">
        <v>1</v>
      </c>
      <c r="AP47" s="301">
        <v>1</v>
      </c>
      <c r="AQ47" s="301">
        <v>1</v>
      </c>
      <c r="AR47" s="301">
        <v>1</v>
      </c>
      <c r="AS47" s="301">
        <v>1</v>
      </c>
      <c r="AT47" s="301">
        <v>1</v>
      </c>
      <c r="AU47" s="301">
        <v>1</v>
      </c>
      <c r="AV47" s="301">
        <v>1</v>
      </c>
      <c r="AW47" s="301">
        <v>1</v>
      </c>
      <c r="AX47" s="301">
        <v>1</v>
      </c>
      <c r="AY47" s="301">
        <v>1</v>
      </c>
      <c r="AZ47" s="301">
        <v>1</v>
      </c>
      <c r="BA47" s="301">
        <v>1</v>
      </c>
      <c r="BB47" s="301">
        <v>1</v>
      </c>
      <c r="BC47" s="301">
        <v>1</v>
      </c>
      <c r="BD47" s="301">
        <v>1</v>
      </c>
      <c r="BE47" s="301">
        <v>1</v>
      </c>
      <c r="BF47" s="301">
        <v>1</v>
      </c>
      <c r="BG47" s="301">
        <v>1</v>
      </c>
      <c r="BH47" s="301">
        <v>1</v>
      </c>
      <c r="BI47" s="301">
        <v>1</v>
      </c>
    </row>
    <row r="48" spans="1:61" ht="15" outlineLevel="1">
      <c r="A48" s="296" t="s">
        <v>229</v>
      </c>
      <c r="B48" s="203"/>
      <c r="C48" s="203"/>
      <c r="D48" s="279"/>
      <c r="E48" s="279"/>
      <c r="F48" s="279"/>
      <c r="G48" s="279"/>
      <c r="H48" s="302"/>
      <c r="I48" s="302"/>
      <c r="J48" s="302"/>
      <c r="K48" s="302"/>
      <c r="L48" s="302"/>
      <c r="M48" s="302"/>
      <c r="N48" s="302"/>
      <c r="O48" s="302"/>
      <c r="P48" s="281"/>
      <c r="Q48" s="299"/>
      <c r="R48" s="281"/>
      <c r="S48" s="281"/>
      <c r="T48" s="299"/>
      <c r="U48" s="299"/>
      <c r="V48" s="348"/>
      <c r="W48" s="321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</row>
    <row r="49" spans="1:61" ht="15" outlineLevel="1">
      <c r="A49" s="255" t="s">
        <v>122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5">
        <f>L45</f>
        <v>1.0788888002158887</v>
      </c>
      <c r="M49" s="295">
        <f t="shared" ref="M49:AU49" si="46">L49*M45</f>
        <v>1.1304448257636506</v>
      </c>
      <c r="N49" s="295">
        <f t="shared" si="46"/>
        <v>1.1495256763348525</v>
      </c>
      <c r="O49" s="295">
        <f t="shared" si="46"/>
        <v>1.1819874765891212</v>
      </c>
      <c r="P49" s="295">
        <f t="shared" si="46"/>
        <v>1.2131928166365327</v>
      </c>
      <c r="Q49" s="303">
        <f t="shared" si="46"/>
        <v>1.2407967198761451</v>
      </c>
      <c r="R49" s="295">
        <f t="shared" si="46"/>
        <v>1.3090576512136811</v>
      </c>
      <c r="S49" s="295">
        <f t="shared" si="46"/>
        <v>1.382029772504749</v>
      </c>
      <c r="T49" s="295">
        <f t="shared" si="46"/>
        <v>1.4641473629137449</v>
      </c>
      <c r="U49" s="295">
        <f t="shared" si="46"/>
        <v>1.4915162427746138</v>
      </c>
      <c r="V49" s="342">
        <f t="shared" si="46"/>
        <v>1.6434944492740802</v>
      </c>
      <c r="W49" s="343">
        <f t="shared" si="46"/>
        <v>1.6960752547117859</v>
      </c>
      <c r="X49" s="295">
        <f t="shared" si="46"/>
        <v>1.7424059732267785</v>
      </c>
      <c r="Y49" s="295">
        <f t="shared" si="46"/>
        <v>1.7874594521340081</v>
      </c>
      <c r="Z49" s="295">
        <f t="shared" si="46"/>
        <v>1.8353763094147377</v>
      </c>
      <c r="AA49" s="295">
        <f t="shared" si="46"/>
        <v>1.8833800351249059</v>
      </c>
      <c r="AB49" s="295">
        <f t="shared" si="46"/>
        <v>1.9329224614530265</v>
      </c>
      <c r="AC49" s="295">
        <f t="shared" si="46"/>
        <v>1.9825058549552141</v>
      </c>
      <c r="AD49" s="295">
        <f t="shared" si="46"/>
        <v>2.0320591504767629</v>
      </c>
      <c r="AE49" s="295">
        <f t="shared" si="46"/>
        <v>2.0815067824797464</v>
      </c>
      <c r="AF49" s="295">
        <f t="shared" si="46"/>
        <v>2.1324874218875034</v>
      </c>
      <c r="AG49" s="295">
        <f t="shared" si="46"/>
        <v>2.1833218310952955</v>
      </c>
      <c r="AH49" s="295">
        <f t="shared" si="46"/>
        <v>2.2356691217216467</v>
      </c>
      <c r="AI49" s="295">
        <f t="shared" si="46"/>
        <v>2.2877561670843298</v>
      </c>
      <c r="AJ49" s="295">
        <f t="shared" si="46"/>
        <v>2.3394696372368542</v>
      </c>
      <c r="AK49" s="295">
        <f t="shared" si="46"/>
        <v>2.3907269124482529</v>
      </c>
      <c r="AL49" s="295">
        <f t="shared" si="46"/>
        <v>2.4414149345781184</v>
      </c>
      <c r="AM49" s="295">
        <f t="shared" si="46"/>
        <v>2.4914188578119281</v>
      </c>
      <c r="AN49" s="295">
        <f t="shared" si="46"/>
        <v>2.5406190927186554</v>
      </c>
      <c r="AO49" s="295">
        <f t="shared" si="46"/>
        <v>2.5909531643281563</v>
      </c>
      <c r="AP49" s="295">
        <f t="shared" si="46"/>
        <v>2.6382475034658532</v>
      </c>
      <c r="AQ49" s="295">
        <f t="shared" si="46"/>
        <v>2.6865344344628346</v>
      </c>
      <c r="AR49" s="295">
        <f t="shared" si="46"/>
        <v>2.7358162167788818</v>
      </c>
      <c r="AS49" s="295">
        <f t="shared" si="46"/>
        <v>2.7839169802044079</v>
      </c>
      <c r="AT49" s="295">
        <f t="shared" si="46"/>
        <v>2.8307316673751344</v>
      </c>
      <c r="AU49" s="295">
        <f t="shared" si="46"/>
        <v>2.8761564902129271</v>
      </c>
      <c r="AV49" s="295">
        <f t="shared" ref="AV49" si="47">AU49*AV45</f>
        <v>2.9224115828150037</v>
      </c>
      <c r="AW49" s="295">
        <f t="shared" ref="AW49" si="48">AV49*AW45</f>
        <v>2.9694892695152686</v>
      </c>
      <c r="AX49" s="295">
        <f t="shared" ref="AX49" si="49">AW49*AX45</f>
        <v>3.0173979859082825</v>
      </c>
      <c r="AY49" s="295">
        <f t="shared" ref="AY49" si="50">AX49*AY45</f>
        <v>3.063705963784999</v>
      </c>
      <c r="AZ49" s="295">
        <f t="shared" ref="AZ49" si="51">AY49*AZ45</f>
        <v>3.1103158357885157</v>
      </c>
      <c r="BA49" s="295">
        <f t="shared" ref="BA49" si="52">AZ49*BA45</f>
        <v>3.1576348098383331</v>
      </c>
      <c r="BB49" s="295">
        <f t="shared" ref="BB49" si="53">BA49*BB45</f>
        <v>3.2056736739004008</v>
      </c>
      <c r="BC49" s="295">
        <f t="shared" ref="BC49" si="54">BB49*BC45</f>
        <v>3.2544433800640258</v>
      </c>
      <c r="BD49" s="295">
        <f t="shared" ref="BD49" si="55">BC49*BD45</f>
        <v>3.3039550470387749</v>
      </c>
      <c r="BE49" s="295">
        <f t="shared" ref="BE49" si="56">BD49*BE45</f>
        <v>3.3568762042606441</v>
      </c>
      <c r="BF49" s="295">
        <f t="shared" ref="BF49" si="57">BE49*BF45</f>
        <v>3.4106450270354127</v>
      </c>
      <c r="BG49" s="295">
        <f t="shared" ref="BG49" si="58">BF49*BG45</f>
        <v>3.4652750928607636</v>
      </c>
      <c r="BH49" s="295">
        <f t="shared" ref="BH49" si="59">BG49*BH45</f>
        <v>3.5235661328482837</v>
      </c>
      <c r="BI49" s="295">
        <f t="shared" ref="BI49" si="60">BH49*BI45</f>
        <v>3.5828377141353465</v>
      </c>
    </row>
    <row r="50" spans="1:61" ht="15" outlineLevel="1">
      <c r="A50" s="296" t="s">
        <v>192</v>
      </c>
      <c r="B50" s="203"/>
      <c r="C50" s="203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03"/>
      <c r="P50" s="281"/>
      <c r="Q50" s="299"/>
      <c r="R50" s="281"/>
      <c r="S50" s="281"/>
      <c r="T50" s="299"/>
      <c r="U50" s="299"/>
      <c r="V50" s="348"/>
      <c r="W50" s="321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</row>
    <row r="51" spans="1:61" ht="15" outlineLevel="1">
      <c r="A51" s="255" t="s">
        <v>123</v>
      </c>
      <c r="B51" s="294"/>
      <c r="C51" s="294"/>
      <c r="D51" s="294"/>
      <c r="E51" s="294"/>
      <c r="F51" s="294"/>
      <c r="G51" s="294"/>
      <c r="H51" s="294"/>
      <c r="I51" s="294"/>
      <c r="J51" s="295">
        <f>J45</f>
        <v>1.0632768345258898</v>
      </c>
      <c r="K51" s="295">
        <f t="shared" ref="K51:AU51" si="61">J51*K45</f>
        <v>1.1229094351242295</v>
      </c>
      <c r="L51" s="295">
        <f t="shared" si="61"/>
        <v>1.2114944132122814</v>
      </c>
      <c r="M51" s="295">
        <f t="shared" si="61"/>
        <v>1.269387160737369</v>
      </c>
      <c r="N51" s="295">
        <f t="shared" si="61"/>
        <v>1.2908132278739672</v>
      </c>
      <c r="O51" s="295">
        <f t="shared" si="61"/>
        <v>1.3272648896606036</v>
      </c>
      <c r="P51" s="295">
        <f t="shared" si="61"/>
        <v>1.3623056604261019</v>
      </c>
      <c r="Q51" s="303">
        <f t="shared" si="61"/>
        <v>1.3933023438201189</v>
      </c>
      <c r="R51" s="295">
        <f t="shared" si="61"/>
        <v>1.4699531876694052</v>
      </c>
      <c r="S51" s="295">
        <f t="shared" si="61"/>
        <v>1.5518942711681749</v>
      </c>
      <c r="T51" s="295">
        <f t="shared" si="61"/>
        <v>1.6441048882281033</v>
      </c>
      <c r="U51" s="295">
        <f t="shared" si="61"/>
        <v>1.6748376616526544</v>
      </c>
      <c r="V51" s="342">
        <f t="shared" si="61"/>
        <v>1.8454954236641636</v>
      </c>
      <c r="W51" s="343">
        <f t="shared" si="61"/>
        <v>1.9045389061965947</v>
      </c>
      <c r="X51" s="295">
        <f t="shared" si="61"/>
        <v>1.9565641071531648</v>
      </c>
      <c r="Y51" s="295">
        <f t="shared" si="61"/>
        <v>2.0071550837032635</v>
      </c>
      <c r="Z51" s="295">
        <f t="shared" si="61"/>
        <v>2.060961374845296</v>
      </c>
      <c r="AA51" s="295">
        <f t="shared" si="61"/>
        <v>2.1148652113663595</v>
      </c>
      <c r="AB51" s="295">
        <f t="shared" si="61"/>
        <v>2.1704968693291531</v>
      </c>
      <c r="AC51" s="295">
        <f t="shared" si="61"/>
        <v>2.2261745297182371</v>
      </c>
      <c r="AD51" s="295">
        <f t="shared" si="61"/>
        <v>2.2818183928008833</v>
      </c>
      <c r="AE51" s="295">
        <f t="shared" si="61"/>
        <v>2.3373436053215846</v>
      </c>
      <c r="AF51" s="295">
        <f t="shared" si="61"/>
        <v>2.3945902463212212</v>
      </c>
      <c r="AG51" s="295">
        <f t="shared" si="61"/>
        <v>2.4516726840496168</v>
      </c>
      <c r="AH51" s="295">
        <f t="shared" si="61"/>
        <v>2.5104539505971366</v>
      </c>
      <c r="AI51" s="295">
        <f t="shared" si="61"/>
        <v>2.5689429852826375</v>
      </c>
      <c r="AJ51" s="295">
        <f t="shared" si="61"/>
        <v>2.6270125288399226</v>
      </c>
      <c r="AK51" s="295">
        <f t="shared" si="61"/>
        <v>2.6845698067935619</v>
      </c>
      <c r="AL51" s="295">
        <f t="shared" si="61"/>
        <v>2.7414878650909738</v>
      </c>
      <c r="AM51" s="295">
        <f t="shared" si="61"/>
        <v>2.7976377422834462</v>
      </c>
      <c r="AN51" s="295">
        <f t="shared" si="61"/>
        <v>2.8528851502705388</v>
      </c>
      <c r="AO51" s="295">
        <f t="shared" si="61"/>
        <v>2.9094057541890659</v>
      </c>
      <c r="AP51" s="295">
        <f t="shared" si="61"/>
        <v>2.9625130138347511</v>
      </c>
      <c r="AQ51" s="295">
        <f t="shared" si="61"/>
        <v>3.0167348642444543</v>
      </c>
      <c r="AR51" s="295">
        <f t="shared" si="61"/>
        <v>3.0720738425868817</v>
      </c>
      <c r="AS51" s="295">
        <f t="shared" si="61"/>
        <v>3.1260866436740833</v>
      </c>
      <c r="AT51" s="295">
        <f t="shared" si="61"/>
        <v>3.1786552976004816</v>
      </c>
      <c r="AU51" s="295">
        <f t="shared" si="61"/>
        <v>3.2296632597538855</v>
      </c>
      <c r="AV51" s="295">
        <f t="shared" ref="AV51" si="62">AU51*AV45</f>
        <v>3.2816035396593022</v>
      </c>
      <c r="AW51" s="295">
        <f t="shared" ref="AW51" si="63">AV51*AW45</f>
        <v>3.3344675182388523</v>
      </c>
      <c r="AX51" s="295">
        <f t="shared" ref="AX51" si="64">AW51*AX45</f>
        <v>3.3882646679012587</v>
      </c>
      <c r="AY51" s="295">
        <f t="shared" ref="AY51" si="65">AX51*AY45</f>
        <v>3.440264333180548</v>
      </c>
      <c r="AZ51" s="295">
        <f t="shared" ref="AZ51" si="66">AY51*AZ45</f>
        <v>3.4926029982232296</v>
      </c>
      <c r="BA51" s="295">
        <f t="shared" ref="BA51" si="67">AZ51*BA45</f>
        <v>3.5457379206441684</v>
      </c>
      <c r="BB51" s="295">
        <f t="shared" ref="BB51" si="68">BA51*BB45</f>
        <v>3.5996812143521142</v>
      </c>
      <c r="BC51" s="295">
        <f t="shared" ref="BC51" si="69">BB51*BC45</f>
        <v>3.654445177551485</v>
      </c>
      <c r="BD51" s="295">
        <f t="shared" ref="BD51" si="70">BC51*BD45</f>
        <v>3.7100422955461596</v>
      </c>
      <c r="BE51" s="295">
        <f t="shared" ref="BE51" si="71">BD51*BE45</f>
        <v>3.7694679623082896</v>
      </c>
      <c r="BF51" s="295">
        <f t="shared" ref="BF51" si="72">BE51*BF45</f>
        <v>3.8298454807175997</v>
      </c>
      <c r="BG51" s="295">
        <f t="shared" ref="BG51" si="73">BF51*BG45</f>
        <v>3.891190097074344</v>
      </c>
      <c r="BH51" s="295">
        <f t="shared" ref="BH51" si="74">BG51*BH45</f>
        <v>3.9566456558595342</v>
      </c>
      <c r="BI51" s="295">
        <f t="shared" ref="BI51" si="75">BH51*BI45</f>
        <v>4.0232022737215098</v>
      </c>
    </row>
    <row r="52" spans="1:61" ht="15" outlineLevel="1">
      <c r="A52" s="251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2"/>
      <c r="P52" s="252"/>
      <c r="Q52" s="251"/>
      <c r="R52" s="251"/>
      <c r="S52" s="251"/>
      <c r="T52" s="253"/>
      <c r="U52" s="253"/>
      <c r="V52" s="309"/>
      <c r="W52" s="310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88"/>
      <c r="AW52" s="288"/>
      <c r="AX52" s="288"/>
      <c r="AY52" s="288"/>
      <c r="AZ52" s="288"/>
      <c r="BA52" s="288"/>
      <c r="BB52" s="288"/>
      <c r="BC52" s="288"/>
      <c r="BD52" s="288"/>
    </row>
    <row r="53" spans="1:61" ht="18.75">
      <c r="A53" s="498" t="s">
        <v>269</v>
      </c>
      <c r="B53" s="498"/>
      <c r="C53" s="498"/>
      <c r="D53" s="498"/>
      <c r="E53" s="498"/>
      <c r="F53" s="498"/>
      <c r="G53" s="498"/>
      <c r="H53" s="498"/>
      <c r="I53" s="498"/>
      <c r="J53" s="499"/>
      <c r="K53" s="499"/>
      <c r="L53" s="499"/>
      <c r="M53" s="499"/>
      <c r="N53" s="251"/>
      <c r="O53" s="252"/>
      <c r="P53" s="252"/>
      <c r="Q53" s="251"/>
      <c r="R53" s="251"/>
      <c r="S53" s="251"/>
      <c r="AV53" s="288"/>
      <c r="AW53" s="288"/>
      <c r="AX53" s="288"/>
      <c r="AY53" s="288"/>
    </row>
    <row r="54" spans="1:61">
      <c r="A54" s="304" t="s">
        <v>270</v>
      </c>
      <c r="B54" s="492"/>
      <c r="C54" s="492"/>
      <c r="D54" s="492"/>
      <c r="E54" s="492"/>
      <c r="F54" s="492"/>
      <c r="G54" s="492"/>
      <c r="H54" s="492"/>
      <c r="I54" s="492"/>
      <c r="J54" s="492"/>
      <c r="K54" s="492"/>
      <c r="L54" s="492"/>
      <c r="M54" s="492"/>
    </row>
    <row r="55" spans="1:61">
      <c r="A55" s="304" t="s">
        <v>250</v>
      </c>
    </row>
    <row r="56" spans="1:61"/>
    <row r="57" spans="1:61" hidden="1"/>
    <row r="58" spans="1:61" hidden="1"/>
    <row r="59" spans="1:61" hidden="1"/>
    <row r="60" spans="1:61" hidden="1"/>
    <row r="61" spans="1:61" hidden="1"/>
    <row r="62" spans="1:61" hidden="1"/>
    <row r="63" spans="1:61" hidden="1"/>
    <row r="64" spans="1:6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</sheetData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53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0" defaultRowHeight="14.25" zeroHeight="1" outlineLevelRow="1"/>
  <cols>
    <col min="1" max="1" width="13.75" customWidth="1"/>
    <col min="2" max="2" width="8.125" customWidth="1"/>
    <col min="3" max="46" width="9.375" customWidth="1"/>
    <col min="47" max="61" width="9" customWidth="1"/>
    <col min="62" max="16384" width="9" hidden="1"/>
  </cols>
  <sheetData>
    <row r="1" spans="1:61" ht="21">
      <c r="A1" s="91" t="s">
        <v>165</v>
      </c>
      <c r="B1" s="36"/>
      <c r="C1" s="37"/>
      <c r="D1" s="36"/>
      <c r="E1" s="37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</row>
    <row r="2" spans="1:6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61" ht="15">
      <c r="A3" s="6" t="s">
        <v>61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2"/>
    </row>
    <row r="4" spans="1:61" ht="15" hidden="1" outlineLevel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2"/>
    </row>
    <row r="5" spans="1:61" ht="15" hidden="1" outlineLevel="1">
      <c r="A5" s="92" t="s">
        <v>63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2"/>
    </row>
    <row r="6" spans="1:61" ht="15" hidden="1" outlineLevel="1">
      <c r="A6" s="23"/>
      <c r="B6" s="23"/>
      <c r="C6" s="23"/>
      <c r="D6" s="23"/>
      <c r="E6" s="23"/>
      <c r="F6" s="23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2"/>
    </row>
    <row r="7" spans="1:61" ht="15" hidden="1" outlineLevel="1">
      <c r="A7" s="6" t="s">
        <v>214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2"/>
    </row>
    <row r="8" spans="1:61" ht="30" hidden="1" outlineLevel="1">
      <c r="A8" s="113" t="s">
        <v>68</v>
      </c>
      <c r="B8" s="114" t="s">
        <v>69</v>
      </c>
      <c r="C8" s="114" t="s">
        <v>72</v>
      </c>
      <c r="D8" s="114" t="s">
        <v>172</v>
      </c>
      <c r="E8" s="114" t="s">
        <v>173</v>
      </c>
      <c r="F8" s="114" t="s">
        <v>174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2"/>
    </row>
    <row r="9" spans="1:61" ht="15" hidden="1" outlineLevel="1">
      <c r="A9" s="448" t="s">
        <v>64</v>
      </c>
      <c r="B9" s="451" t="s">
        <v>70</v>
      </c>
      <c r="C9" s="125" t="s">
        <v>73</v>
      </c>
      <c r="D9" s="202">
        <v>5.5079999999999991</v>
      </c>
      <c r="E9" s="202">
        <v>0.30599999999999999</v>
      </c>
      <c r="F9" s="202">
        <v>6.1200000000000004E-2</v>
      </c>
      <c r="G9" s="5"/>
      <c r="H9" s="5"/>
      <c r="I9" s="5"/>
      <c r="J9" s="5"/>
      <c r="K9" s="5"/>
      <c r="L9" s="5"/>
      <c r="M9" s="2"/>
      <c r="N9" s="2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2"/>
    </row>
    <row r="10" spans="1:61" ht="15" hidden="1" outlineLevel="1">
      <c r="A10" s="449"/>
      <c r="B10" s="452"/>
      <c r="C10" s="125" t="s">
        <v>74</v>
      </c>
      <c r="D10" s="202">
        <v>13.402799999999997</v>
      </c>
      <c r="E10" s="202">
        <v>0.8567999999999999</v>
      </c>
      <c r="F10" s="202">
        <v>0.12240000000000001</v>
      </c>
      <c r="G10" s="5"/>
      <c r="H10" s="5"/>
      <c r="I10" s="5"/>
      <c r="J10" s="5"/>
      <c r="K10" s="5"/>
      <c r="L10" s="5"/>
      <c r="M10" s="2"/>
      <c r="N10" s="2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2"/>
    </row>
    <row r="11" spans="1:61" ht="15" hidden="1" outlineLevel="1">
      <c r="A11" s="449"/>
      <c r="B11" s="451" t="s">
        <v>71</v>
      </c>
      <c r="C11" s="126" t="s">
        <v>73</v>
      </c>
      <c r="D11" s="202">
        <v>10.097999999999999</v>
      </c>
      <c r="E11" s="202">
        <v>0.55079999999999996</v>
      </c>
      <c r="F11" s="202">
        <v>6.1200000000000004E-2</v>
      </c>
      <c r="G11" s="5"/>
      <c r="H11" s="5"/>
      <c r="I11" s="5"/>
      <c r="J11" s="5"/>
      <c r="K11" s="5"/>
      <c r="L11" s="5"/>
      <c r="M11" s="2"/>
      <c r="N11" s="2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2"/>
    </row>
    <row r="12" spans="1:61" ht="15" hidden="1" outlineLevel="1">
      <c r="A12" s="450"/>
      <c r="B12" s="452"/>
      <c r="C12" s="126" t="s">
        <v>74</v>
      </c>
      <c r="D12" s="202">
        <v>24.418799999999997</v>
      </c>
      <c r="E12" s="202">
        <v>1.5911999999999999</v>
      </c>
      <c r="F12" s="202">
        <v>0.24480000000000002</v>
      </c>
      <c r="G12" s="5"/>
      <c r="H12" s="5"/>
      <c r="I12" s="5"/>
      <c r="J12" s="5"/>
      <c r="K12" s="5"/>
      <c r="L12" s="5"/>
      <c r="M12" s="2"/>
      <c r="N12" s="2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2"/>
    </row>
    <row r="13" spans="1:61" ht="15" hidden="1" outlineLevel="1">
      <c r="A13" s="453" t="s">
        <v>65</v>
      </c>
      <c r="B13" s="451" t="s">
        <v>70</v>
      </c>
      <c r="C13" s="125" t="s">
        <v>73</v>
      </c>
      <c r="D13" s="202">
        <v>11.077199999999999</v>
      </c>
      <c r="E13" s="202">
        <v>0.67320000000000002</v>
      </c>
      <c r="F13" s="202">
        <v>6.1200000000000004E-2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2"/>
    </row>
    <row r="14" spans="1:61" ht="15" hidden="1" outlineLevel="1">
      <c r="A14" s="454"/>
      <c r="B14" s="452"/>
      <c r="C14" s="125" t="s">
        <v>74</v>
      </c>
      <c r="D14" s="202">
        <v>26.805599999999995</v>
      </c>
      <c r="E14" s="202">
        <v>1.7135999999999998</v>
      </c>
      <c r="F14" s="202">
        <v>0.24480000000000002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2"/>
    </row>
    <row r="15" spans="1:61" ht="15" hidden="1" outlineLevel="1">
      <c r="A15" s="454"/>
      <c r="B15" s="451" t="s">
        <v>71</v>
      </c>
      <c r="C15" s="125" t="s">
        <v>73</v>
      </c>
      <c r="D15" s="202">
        <v>20.134799999999998</v>
      </c>
      <c r="E15" s="202">
        <v>1.1627999999999998</v>
      </c>
      <c r="F15" s="202">
        <v>0.12240000000000001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2"/>
    </row>
    <row r="16" spans="1:61" ht="15" hidden="1" outlineLevel="1">
      <c r="A16" s="455"/>
      <c r="B16" s="452"/>
      <c r="C16" s="125" t="s">
        <v>74</v>
      </c>
      <c r="D16" s="202">
        <v>48.837599999999995</v>
      </c>
      <c r="E16" s="202">
        <v>3.1823999999999999</v>
      </c>
      <c r="F16" s="202">
        <v>0.36719999999999997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2"/>
    </row>
    <row r="17" spans="1:47" ht="15" hidden="1" outlineLevel="1">
      <c r="A17" s="453" t="s">
        <v>53</v>
      </c>
      <c r="B17" s="451" t="s">
        <v>70</v>
      </c>
      <c r="C17" s="125" t="s">
        <v>73</v>
      </c>
      <c r="D17" s="202">
        <v>27.601199999999999</v>
      </c>
      <c r="E17" s="202">
        <v>1.5299999999999998</v>
      </c>
      <c r="F17" s="202">
        <v>0.24480000000000002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2"/>
    </row>
    <row r="18" spans="1:47" ht="15" hidden="1" outlineLevel="1">
      <c r="A18" s="454"/>
      <c r="B18" s="452"/>
      <c r="C18" s="125" t="s">
        <v>74</v>
      </c>
      <c r="D18" s="202">
        <v>67.075199999999995</v>
      </c>
      <c r="E18" s="202">
        <v>4.2839999999999998</v>
      </c>
      <c r="F18" s="202">
        <v>0.48960000000000004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2"/>
    </row>
    <row r="19" spans="1:47" ht="15" hidden="1" outlineLevel="1">
      <c r="A19" s="454"/>
      <c r="B19" s="451" t="s">
        <v>71</v>
      </c>
      <c r="C19" s="125" t="s">
        <v>73</v>
      </c>
      <c r="D19" s="202">
        <v>50.367599999999996</v>
      </c>
      <c r="E19" s="202">
        <v>2.8151999999999995</v>
      </c>
      <c r="F19" s="202">
        <v>0.42839999999999995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"/>
    </row>
    <row r="20" spans="1:47" ht="15" hidden="1" outlineLevel="1">
      <c r="A20" s="455"/>
      <c r="B20" s="452"/>
      <c r="C20" s="125" t="s">
        <v>74</v>
      </c>
      <c r="D20" s="202">
        <v>122.09399999999999</v>
      </c>
      <c r="E20" s="202">
        <v>7.9559999999999986</v>
      </c>
      <c r="F20" s="202">
        <v>0.91799999999999993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"/>
    </row>
    <row r="21" spans="1:47" ht="15" hidden="1" outlineLevel="1">
      <c r="A21" s="448" t="s">
        <v>66</v>
      </c>
      <c r="B21" s="451" t="s">
        <v>70</v>
      </c>
      <c r="C21" s="125" t="s">
        <v>73</v>
      </c>
      <c r="D21" s="202">
        <v>27.601199999999999</v>
      </c>
      <c r="E21" s="202">
        <v>1.5299999999999998</v>
      </c>
      <c r="F21" s="202">
        <v>0.24480000000000002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2"/>
    </row>
    <row r="22" spans="1:47" ht="15" hidden="1" outlineLevel="1">
      <c r="A22" s="449"/>
      <c r="B22" s="452"/>
      <c r="C22" s="125" t="s">
        <v>74</v>
      </c>
      <c r="D22" s="202">
        <v>67.075199999999995</v>
      </c>
      <c r="E22" s="202">
        <v>4.2839999999999998</v>
      </c>
      <c r="F22" s="202">
        <v>0.48960000000000004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2"/>
    </row>
    <row r="23" spans="1:47" ht="15" hidden="1" outlineLevel="1">
      <c r="A23" s="449"/>
      <c r="B23" s="451" t="s">
        <v>71</v>
      </c>
      <c r="C23" s="125" t="s">
        <v>73</v>
      </c>
      <c r="D23" s="202">
        <v>50.367599999999996</v>
      </c>
      <c r="E23" s="202">
        <v>2.8151999999999995</v>
      </c>
      <c r="F23" s="202">
        <v>0.42839999999999995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2"/>
    </row>
    <row r="24" spans="1:47" ht="15" hidden="1" outlineLevel="1">
      <c r="A24" s="450"/>
      <c r="B24" s="452"/>
      <c r="C24" s="125" t="s">
        <v>74</v>
      </c>
      <c r="D24" s="202">
        <v>122.09399999999999</v>
      </c>
      <c r="E24" s="202">
        <v>7.9559999999999986</v>
      </c>
      <c r="F24" s="202">
        <v>0.91799999999999993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2"/>
    </row>
    <row r="25" spans="1:47" ht="15" hidden="1" outlineLevel="1">
      <c r="A25" s="453" t="s">
        <v>67</v>
      </c>
      <c r="B25" s="451" t="s">
        <v>70</v>
      </c>
      <c r="C25" s="125" t="s">
        <v>73</v>
      </c>
      <c r="D25" s="202">
        <v>50.795999999999992</v>
      </c>
      <c r="E25" s="202">
        <v>2.8151999999999995</v>
      </c>
      <c r="F25" s="202">
        <v>0.42839999999999995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2"/>
    </row>
    <row r="26" spans="1:47" ht="15" hidden="1" outlineLevel="1">
      <c r="A26" s="454"/>
      <c r="B26" s="452"/>
      <c r="C26" s="125" t="s">
        <v>74</v>
      </c>
      <c r="D26" s="202">
        <v>123.25679999999998</v>
      </c>
      <c r="E26" s="202">
        <v>7.9559999999999986</v>
      </c>
      <c r="F26" s="202">
        <v>0.91799999999999993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2"/>
    </row>
    <row r="27" spans="1:47" ht="15" hidden="1" outlineLevel="1">
      <c r="A27" s="454"/>
      <c r="B27" s="451" t="s">
        <v>71</v>
      </c>
      <c r="C27" s="125" t="s">
        <v>73</v>
      </c>
      <c r="D27" s="202">
        <v>92.656800000000004</v>
      </c>
      <c r="E27" s="202">
        <v>5.2019999999999991</v>
      </c>
      <c r="F27" s="202">
        <v>0.79559999999999997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2"/>
    </row>
    <row r="28" spans="1:47" ht="15" hidden="1" outlineLevel="1">
      <c r="A28" s="455"/>
      <c r="B28" s="452"/>
      <c r="C28" s="125" t="s">
        <v>74</v>
      </c>
      <c r="D28" s="202">
        <v>224.60399999999998</v>
      </c>
      <c r="E28" s="202">
        <v>14.504399999999999</v>
      </c>
      <c r="F28" s="202">
        <v>1.6524000000000001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2"/>
    </row>
    <row r="29" spans="1:47" ht="15" hidden="1" outlineLevel="1">
      <c r="A29" s="29" t="s">
        <v>62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2"/>
    </row>
    <row r="30" spans="1:47" ht="15" hidden="1" outlineLevel="1">
      <c r="A30" s="29" t="s">
        <v>223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2"/>
    </row>
    <row r="31" spans="1:47" ht="15" hidden="1" outlineLevel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2"/>
    </row>
    <row r="32" spans="1:47" ht="15" hidden="1" outlineLevel="1">
      <c r="A32" s="127" t="s">
        <v>78</v>
      </c>
      <c r="B32" s="3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2"/>
    </row>
    <row r="33" spans="1:47" ht="15" hidden="1" outlineLevel="1">
      <c r="A33" s="4" t="s">
        <v>70</v>
      </c>
      <c r="B33" s="7">
        <f>16/24</f>
        <v>0.66666666666666663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2"/>
    </row>
    <row r="34" spans="1:47" ht="15" hidden="1" outlineLevel="1">
      <c r="A34" s="4" t="s">
        <v>71</v>
      </c>
      <c r="B34" s="7">
        <f>1-B33</f>
        <v>0.33333333333333337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2"/>
    </row>
    <row r="35" spans="1:47" ht="15" hidden="1" outlineLevel="1">
      <c r="A35" s="29" t="s">
        <v>79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2"/>
    </row>
    <row r="36" spans="1:47" ht="15" hidden="1" outlineLevel="1">
      <c r="A36" s="2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2"/>
    </row>
    <row r="37" spans="1:47" ht="15" hidden="1" outlineLevel="1">
      <c r="A37" s="6" t="s">
        <v>214</v>
      </c>
      <c r="B37" s="5"/>
      <c r="C37" s="5"/>
      <c r="D37" s="5"/>
      <c r="E37" s="5"/>
      <c r="F37" s="5"/>
      <c r="G37" s="5"/>
      <c r="H37" s="5"/>
      <c r="I37" s="5"/>
      <c r="J37" s="174" t="s">
        <v>215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2"/>
    </row>
    <row r="38" spans="1:47" ht="27.75" hidden="1" outlineLevel="1">
      <c r="A38" s="144" t="s">
        <v>68</v>
      </c>
      <c r="B38" s="88" t="s">
        <v>69</v>
      </c>
      <c r="C38" s="104" t="s">
        <v>168</v>
      </c>
      <c r="D38" s="104" t="s">
        <v>166</v>
      </c>
      <c r="E38" s="104" t="s">
        <v>167</v>
      </c>
      <c r="F38" s="20"/>
      <c r="G38" s="20"/>
      <c r="H38" s="5"/>
      <c r="I38" s="5"/>
      <c r="J38" s="144" t="s">
        <v>68</v>
      </c>
      <c r="K38" s="144" t="s">
        <v>69</v>
      </c>
      <c r="L38" s="101" t="s">
        <v>168</v>
      </c>
      <c r="M38" s="101" t="s">
        <v>166</v>
      </c>
      <c r="N38" s="101" t="s">
        <v>167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7" ht="7.5" hidden="1" customHeight="1" outlineLevel="1">
      <c r="A39" s="448" t="s">
        <v>64</v>
      </c>
      <c r="B39" s="451" t="s">
        <v>70</v>
      </c>
      <c r="C39" s="456">
        <f>AVERAGE(D9:D10)</f>
        <v>9.4553999999999974</v>
      </c>
      <c r="D39" s="456">
        <f>AVERAGE(E9:E10)</f>
        <v>0.58139999999999992</v>
      </c>
      <c r="E39" s="456">
        <f>AVERAGE(F9:F10)</f>
        <v>9.1800000000000007E-2</v>
      </c>
      <c r="F39" s="5"/>
      <c r="G39" s="5"/>
      <c r="H39" s="5"/>
      <c r="I39" s="5"/>
      <c r="J39" s="448" t="s">
        <v>64</v>
      </c>
      <c r="K39" s="451" t="s">
        <v>70</v>
      </c>
      <c r="L39" s="456">
        <f>C39/1000</f>
        <v>9.4553999999999975E-3</v>
      </c>
      <c r="M39" s="456">
        <f>D39/1000</f>
        <v>5.8139999999999993E-4</v>
      </c>
      <c r="N39" s="456">
        <f>E39/1000</f>
        <v>9.1800000000000009E-5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7" ht="7.5" hidden="1" customHeight="1" outlineLevel="1">
      <c r="A40" s="449"/>
      <c r="B40" s="452"/>
      <c r="C40" s="457"/>
      <c r="D40" s="457"/>
      <c r="E40" s="457"/>
      <c r="F40" s="5"/>
      <c r="G40" s="5"/>
      <c r="H40" s="5"/>
      <c r="I40" s="5"/>
      <c r="J40" s="449"/>
      <c r="K40" s="452"/>
      <c r="L40" s="457"/>
      <c r="M40" s="457"/>
      <c r="N40" s="457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7" ht="7.5" hidden="1" customHeight="1" outlineLevel="1">
      <c r="A41" s="449"/>
      <c r="B41" s="451" t="s">
        <v>71</v>
      </c>
      <c r="C41" s="456">
        <f>AVERAGE(D11:D12)</f>
        <v>17.258399999999998</v>
      </c>
      <c r="D41" s="456">
        <f>AVERAGE(E11:E12)</f>
        <v>1.071</v>
      </c>
      <c r="E41" s="456">
        <f>AVERAGE(F11:F12)</f>
        <v>0.15300000000000002</v>
      </c>
      <c r="F41" s="5"/>
      <c r="G41" s="5"/>
      <c r="H41" s="5"/>
      <c r="I41" s="5"/>
      <c r="J41" s="449"/>
      <c r="K41" s="451" t="s">
        <v>71</v>
      </c>
      <c r="L41" s="456">
        <f>C41/1000</f>
        <v>1.7258399999999997E-2</v>
      </c>
      <c r="M41" s="456">
        <f>D41/1000</f>
        <v>1.0709999999999999E-3</v>
      </c>
      <c r="N41" s="456">
        <f>E41/1000</f>
        <v>1.5300000000000003E-4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7" ht="7.5" hidden="1" customHeight="1" outlineLevel="1">
      <c r="A42" s="450"/>
      <c r="B42" s="452"/>
      <c r="C42" s="457"/>
      <c r="D42" s="457"/>
      <c r="E42" s="457"/>
      <c r="F42" s="5"/>
      <c r="G42" s="5"/>
      <c r="H42" s="5"/>
      <c r="I42" s="5"/>
      <c r="J42" s="450"/>
      <c r="K42" s="452"/>
      <c r="L42" s="457"/>
      <c r="M42" s="457"/>
      <c r="N42" s="457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7" ht="7.5" hidden="1" customHeight="1" outlineLevel="1">
      <c r="A43" s="453" t="s">
        <v>65</v>
      </c>
      <c r="B43" s="451" t="s">
        <v>70</v>
      </c>
      <c r="C43" s="456">
        <f>AVERAGE(D13:D14)</f>
        <v>18.941399999999998</v>
      </c>
      <c r="D43" s="456">
        <f>AVERAGE(E13:E14)</f>
        <v>1.1934</v>
      </c>
      <c r="E43" s="456">
        <f>AVERAGE(F13:F14)</f>
        <v>0.15300000000000002</v>
      </c>
      <c r="F43" s="5"/>
      <c r="G43" s="5"/>
      <c r="H43" s="5"/>
      <c r="I43" s="5"/>
      <c r="J43" s="453" t="s">
        <v>65</v>
      </c>
      <c r="K43" s="451" t="s">
        <v>70</v>
      </c>
      <c r="L43" s="456">
        <f>C43/1000</f>
        <v>1.8941399999999997E-2</v>
      </c>
      <c r="M43" s="456">
        <f>D43/1000</f>
        <v>1.1934000000000001E-3</v>
      </c>
      <c r="N43" s="456">
        <f>E43/1000</f>
        <v>1.5300000000000003E-4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7" ht="7.5" hidden="1" customHeight="1" outlineLevel="1">
      <c r="A44" s="454"/>
      <c r="B44" s="452"/>
      <c r="C44" s="457"/>
      <c r="D44" s="457"/>
      <c r="E44" s="457"/>
      <c r="F44" s="5"/>
      <c r="G44" s="5"/>
      <c r="H44" s="5"/>
      <c r="I44" s="5"/>
      <c r="J44" s="454"/>
      <c r="K44" s="452"/>
      <c r="L44" s="457"/>
      <c r="M44" s="457"/>
      <c r="N44" s="457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7" ht="7.5" hidden="1" customHeight="1" outlineLevel="1">
      <c r="A45" s="454"/>
      <c r="B45" s="451" t="s">
        <v>71</v>
      </c>
      <c r="C45" s="456">
        <f>AVERAGE(D15:D16)</f>
        <v>34.486199999999997</v>
      </c>
      <c r="D45" s="456">
        <f>AVERAGE(E15:E16)</f>
        <v>2.1726000000000001</v>
      </c>
      <c r="E45" s="456">
        <f>AVERAGE(F15:F16)</f>
        <v>0.24479999999999999</v>
      </c>
      <c r="F45" s="5"/>
      <c r="G45" s="5"/>
      <c r="H45" s="5"/>
      <c r="I45" s="5"/>
      <c r="J45" s="454"/>
      <c r="K45" s="451" t="s">
        <v>71</v>
      </c>
      <c r="L45" s="456">
        <f>C45/1000</f>
        <v>3.4486199999999995E-2</v>
      </c>
      <c r="M45" s="456">
        <f>D45/1000</f>
        <v>2.1726000000000002E-3</v>
      </c>
      <c r="N45" s="456">
        <f>E45/1000</f>
        <v>2.4479999999999999E-4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1:47" ht="7.5" hidden="1" customHeight="1" outlineLevel="1">
      <c r="A46" s="455"/>
      <c r="B46" s="452"/>
      <c r="C46" s="457"/>
      <c r="D46" s="457"/>
      <c r="E46" s="457"/>
      <c r="F46" s="5"/>
      <c r="G46" s="5"/>
      <c r="H46" s="5"/>
      <c r="I46" s="5"/>
      <c r="J46" s="455"/>
      <c r="K46" s="452"/>
      <c r="L46" s="457"/>
      <c r="M46" s="457"/>
      <c r="N46" s="457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1:47" ht="7.5" hidden="1" customHeight="1" outlineLevel="1">
      <c r="A47" s="453" t="s">
        <v>53</v>
      </c>
      <c r="B47" s="451" t="s">
        <v>70</v>
      </c>
      <c r="C47" s="456">
        <f>AVERAGE(D17:D18)</f>
        <v>47.338200000000001</v>
      </c>
      <c r="D47" s="456">
        <f>AVERAGE(E17:E18)</f>
        <v>2.907</v>
      </c>
      <c r="E47" s="456">
        <f>AVERAGE(F17:F18)</f>
        <v>0.36720000000000003</v>
      </c>
      <c r="F47" s="5"/>
      <c r="G47" s="5"/>
      <c r="H47" s="5"/>
      <c r="I47" s="5"/>
      <c r="J47" s="453" t="s">
        <v>53</v>
      </c>
      <c r="K47" s="451" t="s">
        <v>70</v>
      </c>
      <c r="L47" s="456">
        <f>C47/1000</f>
        <v>4.7338200000000004E-2</v>
      </c>
      <c r="M47" s="456">
        <f>D47/1000</f>
        <v>2.9069999999999999E-3</v>
      </c>
      <c r="N47" s="456">
        <f>E47/1000</f>
        <v>3.6720000000000004E-4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1:47" ht="7.5" hidden="1" customHeight="1" outlineLevel="1">
      <c r="A48" s="454"/>
      <c r="B48" s="452"/>
      <c r="C48" s="457"/>
      <c r="D48" s="457"/>
      <c r="E48" s="457"/>
      <c r="F48" s="5"/>
      <c r="G48" s="5"/>
      <c r="H48" s="5"/>
      <c r="I48" s="5"/>
      <c r="J48" s="454"/>
      <c r="K48" s="452"/>
      <c r="L48" s="457"/>
      <c r="M48" s="457"/>
      <c r="N48" s="457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1:61" ht="7.5" hidden="1" customHeight="1" outlineLevel="1">
      <c r="A49" s="454"/>
      <c r="B49" s="451" t="s">
        <v>71</v>
      </c>
      <c r="C49" s="456">
        <f>AVERAGE(D19:D20)</f>
        <v>86.230799999999988</v>
      </c>
      <c r="D49" s="456">
        <f>AVERAGE(E19:E20)</f>
        <v>5.3855999999999993</v>
      </c>
      <c r="E49" s="456">
        <f>AVERAGE(F19:F20)</f>
        <v>0.67319999999999991</v>
      </c>
      <c r="F49" s="5"/>
      <c r="G49" s="5"/>
      <c r="H49" s="5"/>
      <c r="I49" s="5"/>
      <c r="J49" s="454"/>
      <c r="K49" s="451" t="s">
        <v>71</v>
      </c>
      <c r="L49" s="456">
        <f>C49/1000</f>
        <v>8.6230799999999982E-2</v>
      </c>
      <c r="M49" s="456">
        <f>D49/1000</f>
        <v>5.3855999999999991E-3</v>
      </c>
      <c r="N49" s="456">
        <f>E49/1000</f>
        <v>6.7319999999999988E-4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</row>
    <row r="50" spans="1:61" ht="7.5" hidden="1" customHeight="1" outlineLevel="1">
      <c r="A50" s="455"/>
      <c r="B50" s="452"/>
      <c r="C50" s="457"/>
      <c r="D50" s="457"/>
      <c r="E50" s="457"/>
      <c r="F50" s="5"/>
      <c r="G50" s="5"/>
      <c r="H50" s="5"/>
      <c r="I50" s="5"/>
      <c r="J50" s="455"/>
      <c r="K50" s="452"/>
      <c r="L50" s="457"/>
      <c r="M50" s="457"/>
      <c r="N50" s="457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</row>
    <row r="51" spans="1:61" ht="7.5" hidden="1" customHeight="1" outlineLevel="1">
      <c r="A51" s="448" t="s">
        <v>66</v>
      </c>
      <c r="B51" s="451" t="s">
        <v>70</v>
      </c>
      <c r="C51" s="456">
        <f>AVERAGE(D21:D22)</f>
        <v>47.338200000000001</v>
      </c>
      <c r="D51" s="456">
        <f>AVERAGE(E21:E22)</f>
        <v>2.907</v>
      </c>
      <c r="E51" s="456">
        <f>AVERAGE(F21:F22)</f>
        <v>0.36720000000000003</v>
      </c>
      <c r="F51" s="5"/>
      <c r="G51" s="5"/>
      <c r="H51" s="5"/>
      <c r="I51" s="5"/>
      <c r="J51" s="448" t="s">
        <v>66</v>
      </c>
      <c r="K51" s="451" t="s">
        <v>70</v>
      </c>
      <c r="L51" s="456">
        <f>C51/1000</f>
        <v>4.7338200000000004E-2</v>
      </c>
      <c r="M51" s="456">
        <f>D51/1000</f>
        <v>2.9069999999999999E-3</v>
      </c>
      <c r="N51" s="456">
        <f>E51/1000</f>
        <v>3.6720000000000004E-4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</row>
    <row r="52" spans="1:61" ht="7.5" hidden="1" customHeight="1" outlineLevel="1">
      <c r="A52" s="449"/>
      <c r="B52" s="452"/>
      <c r="C52" s="457"/>
      <c r="D52" s="457"/>
      <c r="E52" s="457"/>
      <c r="F52" s="5"/>
      <c r="G52" s="5"/>
      <c r="H52" s="5"/>
      <c r="I52" s="5"/>
      <c r="J52" s="449"/>
      <c r="K52" s="452"/>
      <c r="L52" s="457"/>
      <c r="M52" s="457"/>
      <c r="N52" s="457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</row>
    <row r="53" spans="1:61" ht="7.5" hidden="1" customHeight="1" outlineLevel="1">
      <c r="A53" s="449"/>
      <c r="B53" s="451" t="s">
        <v>71</v>
      </c>
      <c r="C53" s="456">
        <f>AVERAGE(D23:D24)</f>
        <v>86.230799999999988</v>
      </c>
      <c r="D53" s="456">
        <f>AVERAGE(E23:E24)</f>
        <v>5.3855999999999993</v>
      </c>
      <c r="E53" s="456">
        <f>AVERAGE(F23:F24)</f>
        <v>0.67319999999999991</v>
      </c>
      <c r="F53" s="5"/>
      <c r="G53" s="5"/>
      <c r="H53" s="5"/>
      <c r="I53" s="5"/>
      <c r="J53" s="449"/>
      <c r="K53" s="451" t="s">
        <v>71</v>
      </c>
      <c r="L53" s="456">
        <f>C53/1000</f>
        <v>8.6230799999999982E-2</v>
      </c>
      <c r="M53" s="456">
        <f>D53/1000</f>
        <v>5.3855999999999991E-3</v>
      </c>
      <c r="N53" s="456">
        <f>E53/1000</f>
        <v>6.7319999999999988E-4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</row>
    <row r="54" spans="1:61" ht="7.5" hidden="1" customHeight="1" outlineLevel="1">
      <c r="A54" s="450"/>
      <c r="B54" s="452"/>
      <c r="C54" s="457"/>
      <c r="D54" s="457"/>
      <c r="E54" s="457"/>
      <c r="F54" s="5"/>
      <c r="G54" s="5"/>
      <c r="H54" s="5"/>
      <c r="I54" s="5"/>
      <c r="J54" s="450"/>
      <c r="K54" s="452"/>
      <c r="L54" s="457"/>
      <c r="M54" s="457"/>
      <c r="N54" s="457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spans="1:61" ht="7.5" hidden="1" customHeight="1" outlineLevel="1">
      <c r="A55" s="453" t="s">
        <v>67</v>
      </c>
      <c r="B55" s="451" t="s">
        <v>70</v>
      </c>
      <c r="C55" s="456">
        <f>AVERAGE(D25:D26)</f>
        <v>87.026399999999995</v>
      </c>
      <c r="D55" s="456">
        <f>AVERAGE(E25:E26)</f>
        <v>5.3855999999999993</v>
      </c>
      <c r="E55" s="456">
        <f>AVERAGE(F25:F26)</f>
        <v>0.67319999999999991</v>
      </c>
      <c r="F55" s="5"/>
      <c r="G55" s="5"/>
      <c r="H55" s="5"/>
      <c r="I55" s="5"/>
      <c r="J55" s="448" t="s">
        <v>67</v>
      </c>
      <c r="K55" s="451" t="s">
        <v>70</v>
      </c>
      <c r="L55" s="456">
        <f>C55/1000</f>
        <v>8.702639999999999E-2</v>
      </c>
      <c r="M55" s="456">
        <f>D55/1000</f>
        <v>5.3855999999999991E-3</v>
      </c>
      <c r="N55" s="456">
        <f>E55/1000</f>
        <v>6.7319999999999988E-4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</row>
    <row r="56" spans="1:61" ht="7.5" hidden="1" customHeight="1" outlineLevel="1">
      <c r="A56" s="454"/>
      <c r="B56" s="452"/>
      <c r="C56" s="457"/>
      <c r="D56" s="457"/>
      <c r="E56" s="457"/>
      <c r="F56" s="5"/>
      <c r="G56" s="5"/>
      <c r="H56" s="5"/>
      <c r="I56" s="5"/>
      <c r="J56" s="449"/>
      <c r="K56" s="452"/>
      <c r="L56" s="457"/>
      <c r="M56" s="457"/>
      <c r="N56" s="457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</row>
    <row r="57" spans="1:61" ht="7.5" hidden="1" customHeight="1" outlineLevel="1">
      <c r="A57" s="454"/>
      <c r="B57" s="451" t="s">
        <v>71</v>
      </c>
      <c r="C57" s="456">
        <f>AVERAGE(D27:D28)</f>
        <v>158.63040000000001</v>
      </c>
      <c r="D57" s="456">
        <f>AVERAGE(E27:E28)</f>
        <v>9.8531999999999993</v>
      </c>
      <c r="E57" s="456">
        <f>AVERAGE(F27:F28)</f>
        <v>1.224</v>
      </c>
      <c r="F57" s="5"/>
      <c r="G57" s="5"/>
      <c r="H57" s="5"/>
      <c r="I57" s="5"/>
      <c r="J57" s="449"/>
      <c r="K57" s="451" t="s">
        <v>71</v>
      </c>
      <c r="L57" s="456">
        <f>C57/1000</f>
        <v>0.1586304</v>
      </c>
      <c r="M57" s="456">
        <f>D57/1000</f>
        <v>9.8531999999999995E-3</v>
      </c>
      <c r="N57" s="456">
        <f>E57/1000</f>
        <v>1.224E-3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</row>
    <row r="58" spans="1:61" ht="7.5" hidden="1" customHeight="1" outlineLevel="1">
      <c r="A58" s="455"/>
      <c r="B58" s="452"/>
      <c r="C58" s="457"/>
      <c r="D58" s="457"/>
      <c r="E58" s="457"/>
      <c r="F58" s="5"/>
      <c r="G58" s="5"/>
      <c r="H58" s="5"/>
      <c r="I58" s="5"/>
      <c r="J58" s="450"/>
      <c r="K58" s="452"/>
      <c r="L58" s="457"/>
      <c r="M58" s="457"/>
      <c r="N58" s="457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</row>
    <row r="59" spans="1:61" ht="15" collapsed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</row>
    <row r="60" spans="1:61" ht="15">
      <c r="A60" s="6" t="s">
        <v>256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</row>
    <row r="61" spans="1:61" ht="30" customHeight="1">
      <c r="A61" s="144" t="s">
        <v>75</v>
      </c>
      <c r="B61" s="440" t="s">
        <v>69</v>
      </c>
      <c r="C61" s="441"/>
      <c r="D61" s="102">
        <f>'Wskaźniki makroekonomiczne'!D$1</f>
        <v>2003</v>
      </c>
      <c r="E61" s="102">
        <f>D61+1</f>
        <v>2004</v>
      </c>
      <c r="F61" s="102">
        <f t="shared" ref="F61:AY61" si="0">E61+1</f>
        <v>2005</v>
      </c>
      <c r="G61" s="102">
        <f t="shared" si="0"/>
        <v>2006</v>
      </c>
      <c r="H61" s="102">
        <f t="shared" si="0"/>
        <v>2007</v>
      </c>
      <c r="I61" s="102">
        <f t="shared" si="0"/>
        <v>2008</v>
      </c>
      <c r="J61" s="102">
        <f t="shared" si="0"/>
        <v>2009</v>
      </c>
      <c r="K61" s="102">
        <f t="shared" si="0"/>
        <v>2010</v>
      </c>
      <c r="L61" s="102">
        <f t="shared" si="0"/>
        <v>2011</v>
      </c>
      <c r="M61" s="102">
        <f t="shared" si="0"/>
        <v>2012</v>
      </c>
      <c r="N61" s="102">
        <f t="shared" si="0"/>
        <v>2013</v>
      </c>
      <c r="O61" s="102">
        <f t="shared" si="0"/>
        <v>2014</v>
      </c>
      <c r="P61" s="102">
        <f t="shared" si="0"/>
        <v>2015</v>
      </c>
      <c r="Q61" s="102">
        <f t="shared" si="0"/>
        <v>2016</v>
      </c>
      <c r="R61" s="102">
        <f t="shared" si="0"/>
        <v>2017</v>
      </c>
      <c r="S61" s="102">
        <f t="shared" si="0"/>
        <v>2018</v>
      </c>
      <c r="T61" s="102">
        <f t="shared" si="0"/>
        <v>2019</v>
      </c>
      <c r="U61" s="102">
        <f t="shared" si="0"/>
        <v>2020</v>
      </c>
      <c r="V61" s="102">
        <f t="shared" si="0"/>
        <v>2021</v>
      </c>
      <c r="W61" s="102">
        <f t="shared" si="0"/>
        <v>2022</v>
      </c>
      <c r="X61" s="102">
        <f t="shared" si="0"/>
        <v>2023</v>
      </c>
      <c r="Y61" s="102">
        <f t="shared" si="0"/>
        <v>2024</v>
      </c>
      <c r="Z61" s="102">
        <f t="shared" si="0"/>
        <v>2025</v>
      </c>
      <c r="AA61" s="102">
        <f t="shared" si="0"/>
        <v>2026</v>
      </c>
      <c r="AB61" s="102">
        <f t="shared" si="0"/>
        <v>2027</v>
      </c>
      <c r="AC61" s="102">
        <f t="shared" si="0"/>
        <v>2028</v>
      </c>
      <c r="AD61" s="102">
        <f t="shared" si="0"/>
        <v>2029</v>
      </c>
      <c r="AE61" s="102">
        <f t="shared" si="0"/>
        <v>2030</v>
      </c>
      <c r="AF61" s="102">
        <f t="shared" si="0"/>
        <v>2031</v>
      </c>
      <c r="AG61" s="102">
        <f t="shared" si="0"/>
        <v>2032</v>
      </c>
      <c r="AH61" s="102">
        <f t="shared" si="0"/>
        <v>2033</v>
      </c>
      <c r="AI61" s="102">
        <f t="shared" si="0"/>
        <v>2034</v>
      </c>
      <c r="AJ61" s="102">
        <f t="shared" si="0"/>
        <v>2035</v>
      </c>
      <c r="AK61" s="102">
        <f t="shared" si="0"/>
        <v>2036</v>
      </c>
      <c r="AL61" s="102">
        <f t="shared" si="0"/>
        <v>2037</v>
      </c>
      <c r="AM61" s="102">
        <f t="shared" si="0"/>
        <v>2038</v>
      </c>
      <c r="AN61" s="102">
        <f t="shared" si="0"/>
        <v>2039</v>
      </c>
      <c r="AO61" s="102">
        <f t="shared" si="0"/>
        <v>2040</v>
      </c>
      <c r="AP61" s="102">
        <f t="shared" si="0"/>
        <v>2041</v>
      </c>
      <c r="AQ61" s="102">
        <f t="shared" si="0"/>
        <v>2042</v>
      </c>
      <c r="AR61" s="102">
        <f t="shared" si="0"/>
        <v>2043</v>
      </c>
      <c r="AS61" s="102">
        <f t="shared" si="0"/>
        <v>2044</v>
      </c>
      <c r="AT61" s="102">
        <f t="shared" si="0"/>
        <v>2045</v>
      </c>
      <c r="AU61" s="102">
        <f t="shared" si="0"/>
        <v>2046</v>
      </c>
      <c r="AV61" s="102">
        <f t="shared" si="0"/>
        <v>2047</v>
      </c>
      <c r="AW61" s="102">
        <f t="shared" si="0"/>
        <v>2048</v>
      </c>
      <c r="AX61" s="102">
        <f t="shared" si="0"/>
        <v>2049</v>
      </c>
      <c r="AY61" s="102">
        <f t="shared" si="0"/>
        <v>2050</v>
      </c>
      <c r="AZ61" s="102">
        <f t="shared" ref="AZ61:BI61" si="1">AY61+1</f>
        <v>2051</v>
      </c>
      <c r="BA61" s="102">
        <f t="shared" si="1"/>
        <v>2052</v>
      </c>
      <c r="BB61" s="102">
        <f t="shared" si="1"/>
        <v>2053</v>
      </c>
      <c r="BC61" s="102">
        <f t="shared" si="1"/>
        <v>2054</v>
      </c>
      <c r="BD61" s="102">
        <f t="shared" si="1"/>
        <v>2055</v>
      </c>
      <c r="BE61" s="102">
        <f t="shared" si="1"/>
        <v>2056</v>
      </c>
      <c r="BF61" s="102">
        <f t="shared" si="1"/>
        <v>2057</v>
      </c>
      <c r="BG61" s="102">
        <f t="shared" si="1"/>
        <v>2058</v>
      </c>
      <c r="BH61" s="102">
        <f t="shared" si="1"/>
        <v>2059</v>
      </c>
      <c r="BI61" s="102">
        <f t="shared" si="1"/>
        <v>2060</v>
      </c>
    </row>
    <row r="62" spans="1:61" ht="12.75" customHeight="1">
      <c r="A62" s="448" t="s">
        <v>64</v>
      </c>
      <c r="B62" s="458" t="s">
        <v>70</v>
      </c>
      <c r="C62" s="459"/>
      <c r="D62" s="411"/>
      <c r="E62" s="412"/>
      <c r="F62" s="412"/>
      <c r="G62" s="412"/>
      <c r="H62" s="412"/>
      <c r="I62" s="412"/>
      <c r="J62" s="413"/>
      <c r="K62" s="168">
        <f>L39*'Wskaźniki makroekonomiczne'!$K$25</f>
        <v>3.777148637999999E-2</v>
      </c>
      <c r="L62" s="169">
        <f>K62*'Wskaźniki makroekonomiczne'!L$45</f>
        <v>4.0751233622888974E-2</v>
      </c>
      <c r="M62" s="169">
        <f>L62*'Wskaźniki makroekonomiczne'!M$45</f>
        <v>4.2698581339673192E-2</v>
      </c>
      <c r="N62" s="169">
        <f>M62*'Wskaźniki makroekonomiczne'!N$45</f>
        <v>4.341929342714216E-2</v>
      </c>
      <c r="O62" s="169">
        <f>N62*'Wskaźniki makroekonomiczne'!O$45</f>
        <v>4.4645423873316555E-2</v>
      </c>
      <c r="P62" s="169">
        <f>O62*'Wskaźniki makroekonomiczne'!P$45</f>
        <v>4.5824095949900626E-2</v>
      </c>
      <c r="Q62" s="169">
        <f>P62*'Wskaźniki makroekonomiczne'!Q$45</f>
        <v>4.6866736405150482E-2</v>
      </c>
      <c r="R62" s="169">
        <f>Q62*'Wskaźniki makroekonomiczne'!R$45</f>
        <v>4.9445053243452337E-2</v>
      </c>
      <c r="S62" s="169">
        <f>R62*'Wskaźniki makroekonomiczne'!S$45</f>
        <v>5.220131872891761E-2</v>
      </c>
      <c r="T62" s="169">
        <f>S62*'Wskaźniki makroekonomiczne'!T$45</f>
        <v>5.5303022176609415E-2</v>
      </c>
      <c r="U62" s="169">
        <f>T62*'Wskaźniki makroekonomiczne'!U$45</f>
        <v>5.6336785449510075E-2</v>
      </c>
      <c r="V62" s="169">
        <f>U62*'Wskaźniki makroekonomiczne'!V$45</f>
        <v>6.2077228206361496E-2</v>
      </c>
      <c r="W62" s="169">
        <f>V62*'Wskaźniki makroekonomiczne'!W$45</f>
        <v>6.406328338280122E-2</v>
      </c>
      <c r="X62" s="169">
        <f>W62*'Wskaźniki makroekonomiczne'!X$45</f>
        <v>6.5813263486165868E-2</v>
      </c>
      <c r="Y62" s="169">
        <f>X62*'Wskaźniki makroekonomiczne'!Y$45</f>
        <v>6.7515000351081905E-2</v>
      </c>
      <c r="Z62" s="169">
        <f>Y62*'Wskaźniki makroekonomiczne'!Z$45</f>
        <v>6.932489127323338E-2</v>
      </c>
      <c r="AA62" s="169">
        <f>Z62*'Wskaźniki makroekonomiczne'!AA$45</f>
        <v>7.1138063345084254E-2</v>
      </c>
      <c r="AB62" s="169">
        <f>AA62*'Wskaźniki makroekonomiczne'!AB$45</f>
        <v>7.3009354426369008E-2</v>
      </c>
      <c r="AC62" s="169">
        <f>AB62*'Wskaźniki makroekonomiczne'!AC$45</f>
        <v>7.4882192898711064E-2</v>
      </c>
      <c r="AD62" s="169">
        <f>AC62*'Wskaźniki makroekonomiczne'!AD$45</f>
        <v>7.6753894525587354E-2</v>
      </c>
      <c r="AE62" s="169">
        <f>AD62*'Wskaźniki makroekonomiczne'!AE$45</f>
        <v>7.8621605084311305E-2</v>
      </c>
      <c r="AF62" s="169">
        <f>AE62*'Wskaźniki makroekonomiczne'!AF$45</f>
        <v>8.0547219611345089E-2</v>
      </c>
      <c r="AG62" s="169">
        <f>AF62*'Wskaźniki makroekonomiczne'!AG$45</f>
        <v>8.2467310806372554E-2</v>
      </c>
      <c r="AH62" s="169">
        <f>AG62*'Wskaźniki makroekonomiczne'!AH$45</f>
        <v>8.4444545781295677E-2</v>
      </c>
      <c r="AI62" s="169">
        <f>AH62*'Wskaźniki makroekonomiczne'!AI$45</f>
        <v>8.6411950905786711E-2</v>
      </c>
      <c r="AJ62" s="169">
        <f>AI62*'Wskaźniki makroekonomiczne'!AJ$45</f>
        <v>8.8365245539315324E-2</v>
      </c>
      <c r="AK62" s="169">
        <f>AJ62*'Wskaźniki makroekonomiczne'!AK$45</f>
        <v>9.0301309011838582E-2</v>
      </c>
      <c r="AL62" s="169">
        <f>AK62*'Wskaźniki makroekonomiczne'!AL$45</f>
        <v>9.2215870949345941E-2</v>
      </c>
      <c r="AM62" s="169">
        <f>AL62*'Wskaźniki makroekonomiczne'!AM$45</f>
        <v>9.4104593454718347E-2</v>
      </c>
      <c r="AN62" s="169">
        <f>AM62*'Wskaźniki makroekonomiczne'!AN$45</f>
        <v>9.5962959457390598E-2</v>
      </c>
      <c r="AO62" s="169">
        <f>AN62*'Wskaźniki makroekonomiczne'!AO$45</f>
        <v>9.7864152157638801E-2</v>
      </c>
      <c r="AP62" s="169">
        <f>AO62*'Wskaźniki makroekonomiczne'!AP$45</f>
        <v>9.9650529644229421E-2</v>
      </c>
      <c r="AQ62" s="169">
        <f>AP62*'Wskaźniki makroekonomiczne'!AQ$45</f>
        <v>0.10147439880071391</v>
      </c>
      <c r="AR62" s="169">
        <f>AQ62*'Wskaźniki makroekonomiczne'!AR$45</f>
        <v>0.1033358449702466</v>
      </c>
      <c r="AS62" s="169">
        <f>AR62*'Wskaźniki makroekonomiczne'!AS$45</f>
        <v>0.10515268230084146</v>
      </c>
      <c r="AT62" s="169">
        <f>AS62*'Wskaźniki makroekonomiczne'!AT$45</f>
        <v>0.10692094261969452</v>
      </c>
      <c r="AU62" s="169">
        <f>AT62*'Wskaźniki makroekonomiczne'!AU$45</f>
        <v>0.10863670569682612</v>
      </c>
      <c r="AV62" s="169">
        <f>AU62*'Wskaźniki makroekonomiczne'!AV$45</f>
        <v>0.11038382929705109</v>
      </c>
      <c r="AW62" s="169">
        <f>AV62*'Wskaźniki makroekonomiczne'!AW$45</f>
        <v>0.11216202349905206</v>
      </c>
      <c r="AX62" s="169">
        <f>AW62*'Wskaźniki makroekonomiczne'!AX$45</f>
        <v>0.11397160692777407</v>
      </c>
      <c r="AY62" s="169">
        <f>AX62*'Wskaźniki makroekonomiczne'!AY$45</f>
        <v>0.11572072808342981</v>
      </c>
      <c r="AZ62" s="169">
        <f>AY62*'Wskaźniki makroekonomiczne'!AZ$45</f>
        <v>0.11748125222898419</v>
      </c>
      <c r="BA62" s="169">
        <f>AZ62*'Wskaźniki makroekonomiczne'!BA$45</f>
        <v>0.11926856021282244</v>
      </c>
      <c r="BB62" s="169">
        <f>BA62*'Wskaźniki makroekonomiczne'!BB$45</f>
        <v>0.12108305951245349</v>
      </c>
      <c r="BC62" s="169">
        <f>BB62*'Wskaźniki makroekonomiczne'!BC$45</f>
        <v>0.12292516380456946</v>
      </c>
      <c r="BD62" s="169">
        <f>BC62*'Wskaźniki makroekonomiczne'!BD$45</f>
        <v>0.1247952930593573</v>
      </c>
      <c r="BE62" s="169">
        <f>BD62*'Wskaźniki makroekonomiczne'!BE$45</f>
        <v>0.12679420382857698</v>
      </c>
      <c r="BF62" s="169">
        <f>BE62*'Wskaźniki makroekonomiczne'!BF$45</f>
        <v>0.12882513218568278</v>
      </c>
      <c r="BG62" s="169">
        <f>BF62*'Wskaźniki makroekonomiczne'!BG$45</f>
        <v>0.13088859097294353</v>
      </c>
      <c r="BH62" s="169">
        <f>BG62*'Wskaźniki makroekonomiczne'!BH$45</f>
        <v>0.13309033019590819</v>
      </c>
      <c r="BI62" s="169">
        <f>BH62*'Wskaźniki makroekonomiczne'!BI$45</f>
        <v>0.13532910592121353</v>
      </c>
    </row>
    <row r="63" spans="1:61" ht="12.75" customHeight="1">
      <c r="A63" s="449"/>
      <c r="B63" s="460" t="s">
        <v>71</v>
      </c>
      <c r="C63" s="461"/>
      <c r="D63" s="414"/>
      <c r="E63" s="415"/>
      <c r="F63" s="415"/>
      <c r="G63" s="415"/>
      <c r="H63" s="415"/>
      <c r="I63" s="415"/>
      <c r="J63" s="416"/>
      <c r="K63" s="170">
        <f>L41*'Wskaźniki makroekonomiczne'!$K$25</f>
        <v>6.8942130479999988E-2</v>
      </c>
      <c r="L63" s="171">
        <f>K63*'Wskaźniki makroekonomiczne'!L$45</f>
        <v>7.4380892437894447E-2</v>
      </c>
      <c r="M63" s="171">
        <f>L63*'Wskaźniki makroekonomiczne'!M$45</f>
        <v>7.7935274678238464E-2</v>
      </c>
      <c r="N63" s="171">
        <f>M63*'Wskaźniki makroekonomiczne'!N$45</f>
        <v>7.9250749167987647E-2</v>
      </c>
      <c r="O63" s="171">
        <f>N63*'Wskaźniki makroekonomiczne'!O$45</f>
        <v>8.1488734836733134E-2</v>
      </c>
      <c r="P63" s="171">
        <f>O63*'Wskaźniki makroekonomiczne'!P$45</f>
        <v>8.3640097461954541E-2</v>
      </c>
      <c r="Q63" s="171">
        <f>P63*'Wskaźniki makroekonomiczne'!Q$45</f>
        <v>8.5543169360857194E-2</v>
      </c>
      <c r="R63" s="171">
        <f>Q63*'Wskaźniki makroekonomiczne'!R$45</f>
        <v>9.0249223395815925E-2</v>
      </c>
      <c r="S63" s="171">
        <f>R63*'Wskaźniki makroekonomiczne'!S$45</f>
        <v>9.5280076903267105E-2</v>
      </c>
      <c r="T63" s="171">
        <f>S63*'Wskaźniki makroekonomiczne'!T$45</f>
        <v>0.10094143853594729</v>
      </c>
      <c r="U63" s="171">
        <f>T63*'Wskaźniki makroekonomiczne'!U$45</f>
        <v>0.10282830742240676</v>
      </c>
      <c r="V63" s="171">
        <f>U63*'Wskaźniki makroekonomiczne'!V$45</f>
        <v>0.11330600876500935</v>
      </c>
      <c r="W63" s="171">
        <f>V63*'Wskaźniki makroekonomiczne'!W$45</f>
        <v>0.11693104151423915</v>
      </c>
      <c r="X63" s="171">
        <f>W63*'Wskaźniki makroekonomiczne'!X$45</f>
        <v>0.12012517995533192</v>
      </c>
      <c r="Y63" s="171">
        <f>X63*'Wskaźniki makroekonomiczne'!Y$45</f>
        <v>0.12323126277673208</v>
      </c>
      <c r="Z63" s="171">
        <f>Y63*'Wskaźniki makroekonomiczne'!Z$45</f>
        <v>0.12653475300357167</v>
      </c>
      <c r="AA63" s="171">
        <f>Z63*'Wskaźniki makroekonomiczne'!AA$45</f>
        <v>0.12984423212500823</v>
      </c>
      <c r="AB63" s="171">
        <f>AA63*'Wskaźniki makroekonomiczne'!AB$45</f>
        <v>0.1332597925452173</v>
      </c>
      <c r="AC63" s="171">
        <f>AB63*'Wskaźniki makroekonomiczne'!AC$45</f>
        <v>0.13667817732968632</v>
      </c>
      <c r="AD63" s="171">
        <f>AC63*'Wskaźniki makroekonomiczne'!AD$45</f>
        <v>0.14009448709524691</v>
      </c>
      <c r="AE63" s="171">
        <f>AD63*'Wskaźniki makroekonomiczne'!AE$45</f>
        <v>0.14350351219272364</v>
      </c>
      <c r="AF63" s="171">
        <f>AE63*'Wskaźniki makroekonomiczne'!AF$45</f>
        <v>0.14701822608672707</v>
      </c>
      <c r="AG63" s="171">
        <f>AF63*'Wskaźniki makroekonomiczne'!AG$45</f>
        <v>0.15052285855920439</v>
      </c>
      <c r="AH63" s="171">
        <f>AG63*'Wskaźniki makroekonomiczne'!AH$45</f>
        <v>0.15413179229984078</v>
      </c>
      <c r="AI63" s="171">
        <f>AH63*'Wskaźniki makroekonomiczne'!AI$45</f>
        <v>0.15772278417755256</v>
      </c>
      <c r="AJ63" s="171">
        <f>AI63*'Wskaźniki makroekonomiczne'!AJ$45</f>
        <v>0.1612880209843815</v>
      </c>
      <c r="AK63" s="171">
        <f>AJ63*'Wskaźniki makroekonomiczne'!AK$45</f>
        <v>0.16482180674005503</v>
      </c>
      <c r="AL63" s="171">
        <f>AK63*'Wskaźniki makroekonomiczne'!AL$45</f>
        <v>0.16831634697550535</v>
      </c>
      <c r="AM63" s="171">
        <f>AL63*'Wskaźniki makroekonomiczne'!AM$45</f>
        <v>0.17176372397560255</v>
      </c>
      <c r="AN63" s="171">
        <f>AM63*'Wskaźniki makroekonomiczne'!AN$45</f>
        <v>0.17515569299018879</v>
      </c>
      <c r="AO63" s="171">
        <f>AN63*'Wskaźniki makroekonomiczne'!AO$45</f>
        <v>0.17862583112268066</v>
      </c>
      <c r="AP63" s="171">
        <f>AO63*'Wskaźniki makroekonomiczne'!AP$45</f>
        <v>0.18188640362247713</v>
      </c>
      <c r="AQ63" s="171">
        <f>AP63*'Wskaźniki makroekonomiczne'!AQ$45</f>
        <v>0.18521540751974977</v>
      </c>
      <c r="AR63" s="171">
        <f>AQ63*'Wskaźniki makroekonomiczne'!AR$45</f>
        <v>0.18861299858646963</v>
      </c>
      <c r="AS63" s="171">
        <f>AR63*'Wskaźniki makroekonomiczne'!AS$45</f>
        <v>0.19192916769473986</v>
      </c>
      <c r="AT63" s="171">
        <f>AS63*'Wskaźniki makroekonomiczne'!AT$45</f>
        <v>0.19515667196604447</v>
      </c>
      <c r="AU63" s="171">
        <f>AT63*'Wskaźniki makroekonomiczne'!AU$45</f>
        <v>0.19828835602915845</v>
      </c>
      <c r="AV63" s="171">
        <f>AU63*'Wskaźniki makroekonomiczne'!AV$45</f>
        <v>0.2014772806586953</v>
      </c>
      <c r="AW63" s="171">
        <f>AV63*'Wskaźniki makroekonomiczne'!AW$45</f>
        <v>0.20472291667788153</v>
      </c>
      <c r="AX63" s="171">
        <f>AW63*'Wskaźniki makroekonomiczne'!AX$45</f>
        <v>0.20802584565457802</v>
      </c>
      <c r="AY63" s="171">
        <f>AX63*'Wskaźniki makroekonomiczne'!AY$45</f>
        <v>0.21121841630761959</v>
      </c>
      <c r="AZ63" s="171">
        <f>AY63*'Wskaźniki makroekonomiczne'!AZ$45</f>
        <v>0.21443180018494212</v>
      </c>
      <c r="BA63" s="171">
        <f>AZ63*'Wskaźniki makroekonomiczne'!BA$45</f>
        <v>0.21769407106806438</v>
      </c>
      <c r="BB63" s="171">
        <f>BA63*'Wskaźniki makroekonomiczne'!BB$45</f>
        <v>0.22100597270234243</v>
      </c>
      <c r="BC63" s="171">
        <f>BB63*'Wskaźniki makroekonomiczne'!BC$45</f>
        <v>0.22436826014814634</v>
      </c>
      <c r="BD63" s="171">
        <f>BC63*'Wskaźniki makroekonomiczne'!BD$45</f>
        <v>0.22778169995300182</v>
      </c>
      <c r="BE63" s="171">
        <f>BD63*'Wskaźniki makroekonomiczne'!BE$45</f>
        <v>0.23143019727934455</v>
      </c>
      <c r="BF63" s="171">
        <f>BE63*'Wskaźniki makroekonomiczne'!BF$45</f>
        <v>0.23513713447483864</v>
      </c>
      <c r="BG63" s="171">
        <f>BF63*'Wskaźniki makroekonomiczne'!BG$45</f>
        <v>0.23890344760110097</v>
      </c>
      <c r="BH63" s="171">
        <f>BG63*'Wskaźniki makroekonomiczne'!BH$45</f>
        <v>0.24292215608573547</v>
      </c>
      <c r="BI63" s="171">
        <f>BH63*'Wskaźniki makroekonomiczne'!BI$45</f>
        <v>0.24700846517658409</v>
      </c>
    </row>
    <row r="64" spans="1:61" ht="12.75" customHeight="1">
      <c r="A64" s="450"/>
      <c r="B64" s="462" t="s">
        <v>41</v>
      </c>
      <c r="C64" s="463"/>
      <c r="D64" s="464"/>
      <c r="E64" s="465"/>
      <c r="F64" s="465"/>
      <c r="G64" s="465"/>
      <c r="H64" s="465"/>
      <c r="I64" s="465"/>
      <c r="J64" s="466"/>
      <c r="K64" s="21">
        <f t="shared" ref="K64:AU64" si="2">K62*$B$33+K63*$B$34</f>
        <v>4.8161701079999994E-2</v>
      </c>
      <c r="L64" s="22">
        <f t="shared" si="2"/>
        <v>5.196111989455747E-2</v>
      </c>
      <c r="M64" s="22">
        <f t="shared" si="2"/>
        <v>5.4444145785861618E-2</v>
      </c>
      <c r="N64" s="22">
        <f t="shared" si="2"/>
        <v>5.5363112007423991E-2</v>
      </c>
      <c r="O64" s="22">
        <f t="shared" si="2"/>
        <v>5.6926527527788748E-2</v>
      </c>
      <c r="P64" s="22">
        <f t="shared" si="2"/>
        <v>5.8429429787251935E-2</v>
      </c>
      <c r="Q64" s="22">
        <f t="shared" si="2"/>
        <v>5.975888072371939E-2</v>
      </c>
      <c r="R64" s="22">
        <f t="shared" si="2"/>
        <v>6.3046443294240195E-2</v>
      </c>
      <c r="S64" s="22">
        <f t="shared" si="2"/>
        <v>6.6560904787034109E-2</v>
      </c>
      <c r="T64" s="22">
        <f t="shared" si="2"/>
        <v>7.0515827629722055E-2</v>
      </c>
      <c r="U64" s="22">
        <f t="shared" si="2"/>
        <v>7.1833959440475631E-2</v>
      </c>
      <c r="V64" s="22">
        <f t="shared" si="2"/>
        <v>7.9153488392577451E-2</v>
      </c>
      <c r="W64" s="22">
        <f t="shared" si="2"/>
        <v>8.1685869426613864E-2</v>
      </c>
      <c r="X64" s="22">
        <f t="shared" si="2"/>
        <v>8.3917235642554558E-2</v>
      </c>
      <c r="Y64" s="22">
        <f t="shared" si="2"/>
        <v>8.6087087826298633E-2</v>
      </c>
      <c r="Z64" s="22">
        <f t="shared" si="2"/>
        <v>8.8394845183346143E-2</v>
      </c>
      <c r="AA64" s="22">
        <f t="shared" si="2"/>
        <v>9.0706786271725584E-2</v>
      </c>
      <c r="AB64" s="22">
        <f t="shared" si="2"/>
        <v>9.3092833799318445E-2</v>
      </c>
      <c r="AC64" s="22">
        <f t="shared" si="2"/>
        <v>9.548085437570282E-2</v>
      </c>
      <c r="AD64" s="22">
        <f t="shared" si="2"/>
        <v>9.7867425382140549E-2</v>
      </c>
      <c r="AE64" s="22">
        <f t="shared" si="2"/>
        <v>0.10024890745378209</v>
      </c>
      <c r="AF64" s="22">
        <f t="shared" si="2"/>
        <v>0.10270422176980576</v>
      </c>
      <c r="AG64" s="22">
        <f t="shared" si="2"/>
        <v>0.10515249339064983</v>
      </c>
      <c r="AH64" s="22">
        <f t="shared" si="2"/>
        <v>0.10767362795414405</v>
      </c>
      <c r="AI64" s="22">
        <f t="shared" si="2"/>
        <v>0.110182228663042</v>
      </c>
      <c r="AJ64" s="22">
        <f t="shared" si="2"/>
        <v>0.11267283735433739</v>
      </c>
      <c r="AK64" s="22">
        <f t="shared" si="2"/>
        <v>0.11514147492124407</v>
      </c>
      <c r="AL64" s="22">
        <f t="shared" si="2"/>
        <v>0.11758269629139909</v>
      </c>
      <c r="AM64" s="22">
        <f t="shared" si="2"/>
        <v>0.11999097029501309</v>
      </c>
      <c r="AN64" s="22">
        <f t="shared" si="2"/>
        <v>0.12236053730165666</v>
      </c>
      <c r="AO64" s="22">
        <f t="shared" si="2"/>
        <v>0.12478471181265274</v>
      </c>
      <c r="AP64" s="22">
        <f t="shared" si="2"/>
        <v>0.12706248763697864</v>
      </c>
      <c r="AQ64" s="22">
        <f t="shared" si="2"/>
        <v>0.12938806837372585</v>
      </c>
      <c r="AR64" s="22">
        <f t="shared" si="2"/>
        <v>0.13176156284232093</v>
      </c>
      <c r="AS64" s="22">
        <f t="shared" si="2"/>
        <v>0.13407817743214093</v>
      </c>
      <c r="AT64" s="22">
        <f t="shared" si="2"/>
        <v>0.1363328524018112</v>
      </c>
      <c r="AU64" s="22">
        <f t="shared" si="2"/>
        <v>0.1385205891409369</v>
      </c>
      <c r="AV64" s="22">
        <f t="shared" ref="AV64:AY64" si="3">AV62*$B$33+AV63*$B$34</f>
        <v>0.14074831308426583</v>
      </c>
      <c r="AW64" s="22">
        <f t="shared" si="3"/>
        <v>0.14301565455866189</v>
      </c>
      <c r="AX64" s="22">
        <f t="shared" si="3"/>
        <v>0.14532301983670873</v>
      </c>
      <c r="AY64" s="22">
        <f t="shared" si="3"/>
        <v>0.14755329082482641</v>
      </c>
      <c r="AZ64" s="22">
        <f t="shared" ref="AZ64:BI64" si="4">AZ62*$B$33+AZ63*$B$34</f>
        <v>0.14979810154763684</v>
      </c>
      <c r="BA64" s="22">
        <f t="shared" si="4"/>
        <v>0.15207706383123643</v>
      </c>
      <c r="BB64" s="22">
        <f t="shared" si="4"/>
        <v>0.1543906972424165</v>
      </c>
      <c r="BC64" s="22">
        <f t="shared" si="4"/>
        <v>0.1567395292524284</v>
      </c>
      <c r="BD64" s="22">
        <f t="shared" si="4"/>
        <v>0.15912409535723882</v>
      </c>
      <c r="BE64" s="22">
        <f t="shared" si="4"/>
        <v>0.16167286831216618</v>
      </c>
      <c r="BF64" s="22">
        <f t="shared" si="4"/>
        <v>0.16426246628206809</v>
      </c>
      <c r="BG64" s="22">
        <f t="shared" si="4"/>
        <v>0.16689354318232935</v>
      </c>
      <c r="BH64" s="22">
        <f t="shared" si="4"/>
        <v>0.16970093882585063</v>
      </c>
      <c r="BI64" s="22">
        <f t="shared" si="4"/>
        <v>0.17255555900633707</v>
      </c>
    </row>
    <row r="65" spans="1:61" ht="12.75" customHeight="1">
      <c r="A65" s="453" t="s">
        <v>65</v>
      </c>
      <c r="B65" s="458" t="s">
        <v>70</v>
      </c>
      <c r="C65" s="459"/>
      <c r="D65" s="411"/>
      <c r="E65" s="412"/>
      <c r="F65" s="412"/>
      <c r="G65" s="412"/>
      <c r="H65" s="412"/>
      <c r="I65" s="412"/>
      <c r="J65" s="413"/>
      <c r="K65" s="168">
        <f>L43*'Wskaźniki makroekonomiczne'!$K$25</f>
        <v>7.5665210579999989E-2</v>
      </c>
      <c r="L65" s="169">
        <f>K65*'Wskaźniki makroekonomiczne'!L$45</f>
        <v>8.1634348260738759E-2</v>
      </c>
      <c r="M65" s="169">
        <f>L65*'Wskaźniki makroekonomiczne'!M$45</f>
        <v>8.5535345790478015E-2</v>
      </c>
      <c r="N65" s="169">
        <f>M65*'Wskaźniki makroekonomiczne'!N$45</f>
        <v>8.6979102366993521E-2</v>
      </c>
      <c r="O65" s="169">
        <f>N65*'Wskaźniki makroekonomiczne'!O$45</f>
        <v>8.9435331319038663E-2</v>
      </c>
      <c r="P65" s="169">
        <f>O65*'Wskaźniki makroekonomiczne'!P$45</f>
        <v>9.179648994494656E-2</v>
      </c>
      <c r="Q65" s="169">
        <f>P65*'Wskaźniki makroekonomiczne'!Q$45</f>
        <v>9.3885145096401779E-2</v>
      </c>
      <c r="R65" s="169">
        <f>Q65*'Wskaźniki makroekonomiczne'!R$45</f>
        <v>9.9050122840443358E-2</v>
      </c>
      <c r="S65" s="169">
        <f>R65*'Wskaźniki makroekonomiczne'!S$45</f>
        <v>0.10457157376440131</v>
      </c>
      <c r="T65" s="169">
        <f>S65*'Wskaźniki makroekonomiczne'!T$45</f>
        <v>0.11078501853502017</v>
      </c>
      <c r="U65" s="169">
        <f>T65*'Wskaźniki makroekonomiczne'!U$45</f>
        <v>0.11285589059303153</v>
      </c>
      <c r="V65" s="169">
        <f>U65*'Wskaźniki makroekonomiczne'!V$45</f>
        <v>0.12435535359138437</v>
      </c>
      <c r="W65" s="169">
        <f>V65*'Wskaźniki makroekonomiczne'!W$45</f>
        <v>0.12833389130729439</v>
      </c>
      <c r="X65" s="169">
        <f>W65*'Wskaźniki makroekonomiczne'!X$45</f>
        <v>0.13183951488005399</v>
      </c>
      <c r="Y65" s="169">
        <f>X65*'Wskaźniki makroekonomiczne'!Y$45</f>
        <v>0.13524849584893112</v>
      </c>
      <c r="Z65" s="169">
        <f>Y65*'Wskaźniki makroekonomiczne'!Z$45</f>
        <v>0.13887413494540932</v>
      </c>
      <c r="AA65" s="169">
        <f>Z65*'Wskaźniki makroekonomiczne'!AA$45</f>
        <v>0.14250634695989375</v>
      </c>
      <c r="AB65" s="169">
        <f>AA65*'Wskaźniki makroekonomiczne'!AB$45</f>
        <v>0.14625498508065513</v>
      </c>
      <c r="AC65" s="169">
        <f>AB65*'Wskaźniki makroekonomiczne'!AC$45</f>
        <v>0.15000672299126916</v>
      </c>
      <c r="AD65" s="169">
        <f>AC65*'Wskaźniki makroekonomiczne'!AD$45</f>
        <v>0.15375618353184009</v>
      </c>
      <c r="AE65" s="169">
        <f>AD65*'Wskaźniki makroekonomiczne'!AE$45</f>
        <v>0.15749764902002819</v>
      </c>
      <c r="AF65" s="169">
        <f>AE65*'Wskaźniki makroekonomiczne'!AF$45</f>
        <v>0.16135510983631918</v>
      </c>
      <c r="AG65" s="169">
        <f>AF65*'Wskaźniki makroekonomiczne'!AG$45</f>
        <v>0.16520150611373666</v>
      </c>
      <c r="AH65" s="169">
        <f>AG65*'Wskaźniki makroekonomiczne'!AH$45</f>
        <v>0.16916237488227198</v>
      </c>
      <c r="AI65" s="169">
        <f>AH65*'Wskaźniki makroekonomiczne'!AI$45</f>
        <v>0.17310355213812942</v>
      </c>
      <c r="AJ65" s="169">
        <f>AI65*'Wskaźniki makroekonomiczne'!AJ$45</f>
        <v>0.17701646274704272</v>
      </c>
      <c r="AK65" s="169">
        <f>AJ65*'Wskaźniki makroekonomiczne'!AK$45</f>
        <v>0.18089485526967022</v>
      </c>
      <c r="AL65" s="169">
        <f>AK65*'Wskaźniki makroekonomiczne'!AL$45</f>
        <v>0.18473017513801021</v>
      </c>
      <c r="AM65" s="169">
        <f>AL65*'Wskaźniki makroekonomiczne'!AM$45</f>
        <v>0.18851373251932257</v>
      </c>
      <c r="AN65" s="169">
        <f>AM65*'Wskaźniki makroekonomiczne'!AN$45</f>
        <v>0.19223647865412555</v>
      </c>
      <c r="AO65" s="169">
        <f>AN65*'Wskaźniki makroekonomiczne'!AO$45</f>
        <v>0.19604501678180722</v>
      </c>
      <c r="AP65" s="169">
        <f>AO65*'Wskaźniki makroekonomiczne'!AP$45</f>
        <v>0.19962355291190298</v>
      </c>
      <c r="AQ65" s="169">
        <f>AP65*'Wskaźniki makroekonomiczne'!AQ$45</f>
        <v>0.20327719371405151</v>
      </c>
      <c r="AR65" s="169">
        <f>AQ65*'Wskaźniki makroekonomiczne'!AR$45</f>
        <v>0.20700611015075293</v>
      </c>
      <c r="AS65" s="169">
        <f>AR65*'Wskaźniki makroekonomiczne'!AS$45</f>
        <v>0.21064566454440412</v>
      </c>
      <c r="AT65" s="169">
        <f>AS65*'Wskaźniki makroekonomiczne'!AT$45</f>
        <v>0.21418790770741397</v>
      </c>
      <c r="AU65" s="169">
        <f>AT65*'Wskaźniki makroekonomiczne'!AU$45</f>
        <v>0.21762498649299475</v>
      </c>
      <c r="AV65" s="169">
        <f>AU65*'Wskaźniki makroekonomiczne'!AV$45</f>
        <v>0.22112488781512826</v>
      </c>
      <c r="AW65" s="169">
        <f>AV65*'Wskaźniki makroekonomiczne'!AW$45</f>
        <v>0.22468703089292308</v>
      </c>
      <c r="AX65" s="169">
        <f>AW65*'Wskaźniki makroekonomiczne'!AX$45</f>
        <v>0.22831205400741797</v>
      </c>
      <c r="AY65" s="169">
        <f>AX65*'Wskaźniki makroekonomiczne'!AY$45</f>
        <v>0.23181595690499371</v>
      </c>
      <c r="AZ65" s="169">
        <f>AY65*'Wskaźniki makroekonomiczne'!AZ$45</f>
        <v>0.23534270268524662</v>
      </c>
      <c r="BA65" s="169">
        <f>AZ65*'Wskaźniki makroekonomiczne'!BA$45</f>
        <v>0.23892310282115561</v>
      </c>
      <c r="BB65" s="169">
        <f>BA65*'Wskaźniki makroekonomiczne'!BB$45</f>
        <v>0.24255797358643594</v>
      </c>
      <c r="BC65" s="169">
        <f>BB65*'Wskaźniki makroekonomiczne'!BC$45</f>
        <v>0.24624814367323136</v>
      </c>
      <c r="BD65" s="169">
        <f>BC65*'Wskaźniki makroekonomiczne'!BD$45</f>
        <v>0.24999445438104259</v>
      </c>
      <c r="BE65" s="169">
        <f>BD65*'Wskaźniki makroekonomiczne'!BE$45</f>
        <v>0.25399874488637264</v>
      </c>
      <c r="BF65" s="169">
        <f>BE65*'Wskaźniki makroekonomiczne'!BF$45</f>
        <v>0.25806717418426423</v>
      </c>
      <c r="BG65" s="169">
        <f>BF65*'Wskaźniki makroekonomiczne'!BG$45</f>
        <v>0.26220076961893868</v>
      </c>
      <c r="BH65" s="169">
        <f>BG65*'Wskaźniki makroekonomiczne'!BH$45</f>
        <v>0.26661137343452157</v>
      </c>
      <c r="BI65" s="169">
        <f>BH65*'Wskaźniki makroekonomiczne'!BI$45</f>
        <v>0.27109617011401677</v>
      </c>
    </row>
    <row r="66" spans="1:61" ht="12.75" customHeight="1">
      <c r="A66" s="454"/>
      <c r="B66" s="460" t="s">
        <v>71</v>
      </c>
      <c r="C66" s="461"/>
      <c r="D66" s="414"/>
      <c r="E66" s="415"/>
      <c r="F66" s="415"/>
      <c r="G66" s="415"/>
      <c r="H66" s="415"/>
      <c r="I66" s="415"/>
      <c r="J66" s="416"/>
      <c r="K66" s="170">
        <f>L45*'Wskaźniki makroekonomiczne'!$K$25</f>
        <v>0.13776202313999997</v>
      </c>
      <c r="L66" s="171">
        <f>K66*'Wskaźniki makroekonomiczne'!L$45</f>
        <v>0.14862990386082806</v>
      </c>
      <c r="M66" s="171">
        <f>L66*'Wskaźniki makroekonomiczne'!M$45</f>
        <v>0.15573236624534526</v>
      </c>
      <c r="N66" s="171">
        <f>M66*'Wskaźniki makroekonomiczne'!N$45</f>
        <v>0.15836098282326605</v>
      </c>
      <c r="O66" s="171">
        <f>N66*'Wskaźniki makroekonomiczne'!O$45</f>
        <v>0.16283298610106067</v>
      </c>
      <c r="P66" s="171">
        <f>O66*'Wskaźniki makroekonomiczne'!P$45</f>
        <v>0.16713189687876373</v>
      </c>
      <c r="Q66" s="171">
        <f>P66*'Wskaźniki makroekonomiczne'!Q$45</f>
        <v>0.17093466643561353</v>
      </c>
      <c r="R66" s="171">
        <f>Q66*'Wskaźniki makroekonomiczne'!R$45</f>
        <v>0.18033843043809311</v>
      </c>
      <c r="S66" s="171">
        <f>R66*'Wskaźniki makroekonomiczne'!S$45</f>
        <v>0.19039121749996807</v>
      </c>
      <c r="T66" s="171">
        <f>S66*'Wskaźniki makroekonomiczne'!T$45</f>
        <v>0.20170390289009318</v>
      </c>
      <c r="U66" s="171">
        <f>T66*'Wskaźniki makroekonomiczne'!U$45</f>
        <v>0.20547429515080207</v>
      </c>
      <c r="V66" s="171">
        <f>U66*'Wskaźniki makroekonomiczne'!V$45</f>
        <v>0.22641112035135724</v>
      </c>
      <c r="W66" s="171">
        <f>V66*'Wskaźniki makroekonomiczne'!W$45</f>
        <v>0.2336547584867863</v>
      </c>
      <c r="X66" s="171">
        <f>W66*'Wskaźniki makroekonomiczne'!X$45</f>
        <v>0.24003737200294153</v>
      </c>
      <c r="Y66" s="171">
        <f>X66*'Wskaźniki makroekonomiczne'!Y$45</f>
        <v>0.24624403040669682</v>
      </c>
      <c r="Z66" s="171">
        <f>Y66*'Wskaźniki makroekonomiczne'!Z$45</f>
        <v>0.25284515360820076</v>
      </c>
      <c r="AA66" s="171">
        <f>Z66*'Wskaźniki makroekonomiczne'!AA$45</f>
        <v>0.25945824398029116</v>
      </c>
      <c r="AB66" s="171">
        <f>AA66*'Wskaźniki makroekonomiczne'!AB$45</f>
        <v>0.26628330886251744</v>
      </c>
      <c r="AC66" s="171">
        <f>AB66*'Wskaźniki makroekonomiczne'!AC$45</f>
        <v>0.27311401746552555</v>
      </c>
      <c r="AD66" s="171">
        <f>AC66*'Wskaźniki makroekonomiczne'!AD$45</f>
        <v>0.27994057970982839</v>
      </c>
      <c r="AE66" s="171">
        <f>AD66*'Wskaźniki makroekonomiczne'!AE$45</f>
        <v>0.28675258553404165</v>
      </c>
      <c r="AF66" s="171">
        <f>AE66*'Wskaźniki makroekonomiczne'!AF$45</f>
        <v>0.29377578155982509</v>
      </c>
      <c r="AG66" s="171">
        <f>AF66*'Wskaźniki makroekonomiczne'!AG$45</f>
        <v>0.30077883261741717</v>
      </c>
      <c r="AH66" s="171">
        <f>AG66*'Wskaźniki makroekonomiczne'!AH$45</f>
        <v>0.30799030128000088</v>
      </c>
      <c r="AI66" s="171">
        <f>AH66*'Wskaźniki makroekonomiczne'!AI$45</f>
        <v>0.3151659180285491</v>
      </c>
      <c r="AJ66" s="171">
        <f>AI66*'Wskaźniki makroekonomiczne'!AJ$45</f>
        <v>0.32229007030035089</v>
      </c>
      <c r="AK66" s="171">
        <f>AJ66*'Wskaźniki makroekonomiczne'!AK$45</f>
        <v>0.32935137623411698</v>
      </c>
      <c r="AL66" s="171">
        <f>AK66*'Wskaźniki makroekonomiczne'!AL$45</f>
        <v>0.33633426071169237</v>
      </c>
      <c r="AM66" s="171">
        <f>AL66*'Wskaźniki makroekonomiczne'!AM$45</f>
        <v>0.34322290234131925</v>
      </c>
      <c r="AN66" s="171">
        <f>AM66*'Wskaźniki makroekonomiczne'!AN$45</f>
        <v>0.35000082624103324</v>
      </c>
      <c r="AO66" s="171">
        <f>AN66*'Wskaźniki makroekonomiczne'!AO$45</f>
        <v>0.35693494977883172</v>
      </c>
      <c r="AP66" s="171">
        <f>AO66*'Wskaźniki makroekonomiczne'!AP$45</f>
        <v>0.36345031362151015</v>
      </c>
      <c r="AQ66" s="171">
        <f>AP66*'Wskaźniki makroekonomiczne'!AQ$45</f>
        <v>0.3701024189268759</v>
      </c>
      <c r="AR66" s="171">
        <f>AQ66*'Wskaźniki makroekonomiczne'!AR$45</f>
        <v>0.37689157696267961</v>
      </c>
      <c r="AS66" s="171">
        <f>AR66*'Wskaźniki makroekonomiczne'!AS$45</f>
        <v>0.38351803544675861</v>
      </c>
      <c r="AT66" s="171">
        <f>AS66*'Wskaźniki makroekonomiczne'!AT$45</f>
        <v>0.3899673214640641</v>
      </c>
      <c r="AU66" s="171">
        <f>AT66*'Wskaźniki makroekonomiczne'!AU$45</f>
        <v>0.39622513695897449</v>
      </c>
      <c r="AV66" s="171">
        <f>AU66*'Wskaźniki makroekonomiczne'!AV$45</f>
        <v>0.40259733209636461</v>
      </c>
      <c r="AW66" s="171">
        <f>AV66*'Wskaźniki makroekonomiczne'!AW$45</f>
        <v>0.4090828494609442</v>
      </c>
      <c r="AX66" s="171">
        <f>AW66*'Wskaźniki makroekonomiczne'!AX$45</f>
        <v>0.41568285115728631</v>
      </c>
      <c r="AY66" s="171">
        <f>AX66*'Wskaźniki makroekonomiczne'!AY$45</f>
        <v>0.42206233187710518</v>
      </c>
      <c r="AZ66" s="171">
        <f>AY66*'Wskaźniki makroekonomiczne'!AZ$45</f>
        <v>0.42848340214260605</v>
      </c>
      <c r="BA66" s="171">
        <f>AZ66*'Wskaźniki makroekonomiczne'!BA$45</f>
        <v>0.43500215974061807</v>
      </c>
      <c r="BB66" s="171">
        <f>BA66*'Wskaźniki makroekonomiczne'!BB$45</f>
        <v>0.44162009084315595</v>
      </c>
      <c r="BC66" s="171">
        <f>BB66*'Wskaźniki makroekonomiczne'!BC$45</f>
        <v>0.44833870423220029</v>
      </c>
      <c r="BD66" s="171">
        <f>BC66*'Wskaźniki makroekonomiczne'!BD$45</f>
        <v>0.45515953164367567</v>
      </c>
      <c r="BE66" s="171">
        <f>BD66*'Wskaźniki makroekonomiczne'!BE$45</f>
        <v>0.46245005732947042</v>
      </c>
      <c r="BF66" s="171">
        <f>BE66*'Wskaźniki makroekonomiczne'!BF$45</f>
        <v>0.46985735913677867</v>
      </c>
      <c r="BG66" s="171">
        <f>BF66*'Wskaźniki makroekonomiczne'!BG$45</f>
        <v>0.47738330752915037</v>
      </c>
      <c r="BH66" s="171">
        <f>BG66*'Wskaźniki makroekonomiczne'!BH$45</f>
        <v>0.48541359912876575</v>
      </c>
      <c r="BI66" s="171">
        <f>BH66*'Wskaźniki makroekonomiczne'!BI$45</f>
        <v>0.49357897208157847</v>
      </c>
    </row>
    <row r="67" spans="1:61" ht="12.75" customHeight="1">
      <c r="A67" s="455"/>
      <c r="B67" s="462" t="s">
        <v>41</v>
      </c>
      <c r="C67" s="463"/>
      <c r="D67" s="464"/>
      <c r="E67" s="465"/>
      <c r="F67" s="465"/>
      <c r="G67" s="465"/>
      <c r="H67" s="465"/>
      <c r="I67" s="465"/>
      <c r="J67" s="466"/>
      <c r="K67" s="21">
        <f t="shared" ref="K67:AU67" si="5">K65*$B$33+K66*$B$34</f>
        <v>9.6364148099999991E-2</v>
      </c>
      <c r="L67" s="22">
        <f t="shared" si="5"/>
        <v>0.1039662001274352</v>
      </c>
      <c r="M67" s="22">
        <f t="shared" si="5"/>
        <v>0.1089343526087671</v>
      </c>
      <c r="N67" s="22">
        <f t="shared" si="5"/>
        <v>0.11077306251908436</v>
      </c>
      <c r="O67" s="22">
        <f t="shared" si="5"/>
        <v>0.11390121624637933</v>
      </c>
      <c r="P67" s="22">
        <f t="shared" si="5"/>
        <v>0.11690829225621896</v>
      </c>
      <c r="Q67" s="22">
        <f t="shared" si="5"/>
        <v>0.11956831887613903</v>
      </c>
      <c r="R67" s="22">
        <f t="shared" si="5"/>
        <v>0.12614622537299328</v>
      </c>
      <c r="S67" s="22">
        <f t="shared" si="5"/>
        <v>0.13317812167625689</v>
      </c>
      <c r="T67" s="22">
        <f t="shared" si="5"/>
        <v>0.14109131332004451</v>
      </c>
      <c r="U67" s="22">
        <f t="shared" si="5"/>
        <v>0.14372869211228839</v>
      </c>
      <c r="V67" s="22">
        <f t="shared" si="5"/>
        <v>0.15837394251137532</v>
      </c>
      <c r="W67" s="22">
        <f t="shared" si="5"/>
        <v>0.16344084703379169</v>
      </c>
      <c r="X67" s="22">
        <f t="shared" si="5"/>
        <v>0.16790546725434985</v>
      </c>
      <c r="Y67" s="22">
        <f t="shared" si="5"/>
        <v>0.17224700736818635</v>
      </c>
      <c r="Z67" s="22">
        <f t="shared" si="5"/>
        <v>0.17686447449967313</v>
      </c>
      <c r="AA67" s="22">
        <f t="shared" si="5"/>
        <v>0.18149031263335957</v>
      </c>
      <c r="AB67" s="22">
        <f t="shared" si="5"/>
        <v>0.18626442634127588</v>
      </c>
      <c r="AC67" s="22">
        <f t="shared" si="5"/>
        <v>0.19104248781602129</v>
      </c>
      <c r="AD67" s="22">
        <f t="shared" si="5"/>
        <v>0.19581764892450287</v>
      </c>
      <c r="AE67" s="22">
        <f t="shared" si="5"/>
        <v>0.20058262785803269</v>
      </c>
      <c r="AF67" s="22">
        <f t="shared" si="5"/>
        <v>0.20549533374415446</v>
      </c>
      <c r="AG67" s="22">
        <f t="shared" si="5"/>
        <v>0.21039394828163016</v>
      </c>
      <c r="AH67" s="22">
        <f t="shared" si="5"/>
        <v>0.2154383503481816</v>
      </c>
      <c r="AI67" s="22">
        <f t="shared" si="5"/>
        <v>0.22045767410160266</v>
      </c>
      <c r="AJ67" s="22">
        <f t="shared" si="5"/>
        <v>0.22544099859814545</v>
      </c>
      <c r="AK67" s="22">
        <f t="shared" si="5"/>
        <v>0.23038036225781916</v>
      </c>
      <c r="AL67" s="22">
        <f t="shared" si="5"/>
        <v>0.2352648703292376</v>
      </c>
      <c r="AM67" s="22">
        <f t="shared" si="5"/>
        <v>0.24008345579332147</v>
      </c>
      <c r="AN67" s="22">
        <f t="shared" si="5"/>
        <v>0.2448245945164281</v>
      </c>
      <c r="AO67" s="22">
        <f t="shared" si="5"/>
        <v>0.24967499444748206</v>
      </c>
      <c r="AP67" s="22">
        <f t="shared" si="5"/>
        <v>0.25423247314843872</v>
      </c>
      <c r="AQ67" s="22">
        <f t="shared" si="5"/>
        <v>0.25888560211832634</v>
      </c>
      <c r="AR67" s="22">
        <f t="shared" si="5"/>
        <v>0.26363459908806186</v>
      </c>
      <c r="AS67" s="22">
        <f t="shared" si="5"/>
        <v>0.26826978817852232</v>
      </c>
      <c r="AT67" s="22">
        <f t="shared" si="5"/>
        <v>0.27278104562629735</v>
      </c>
      <c r="AU67" s="22">
        <f t="shared" si="5"/>
        <v>0.27715836998165466</v>
      </c>
      <c r="AV67" s="22">
        <f t="shared" ref="AV67:AY67" si="6">AV65*$B$33+AV66*$B$34</f>
        <v>0.28161570257554036</v>
      </c>
      <c r="AW67" s="22">
        <f t="shared" si="6"/>
        <v>0.28615230374893008</v>
      </c>
      <c r="AX67" s="22">
        <f t="shared" si="6"/>
        <v>0.29076898639070747</v>
      </c>
      <c r="AY67" s="22">
        <f t="shared" si="6"/>
        <v>0.29523141522903085</v>
      </c>
      <c r="AZ67" s="22">
        <f t="shared" ref="AZ67:BI67" si="7">AZ65*$B$33+AZ66*$B$34</f>
        <v>0.29972293583769977</v>
      </c>
      <c r="BA67" s="22">
        <f t="shared" si="7"/>
        <v>0.30428278846097645</v>
      </c>
      <c r="BB67" s="22">
        <f t="shared" si="7"/>
        <v>0.3089120126720093</v>
      </c>
      <c r="BC67" s="22">
        <f t="shared" si="7"/>
        <v>0.31361166385955436</v>
      </c>
      <c r="BD67" s="22">
        <f t="shared" si="7"/>
        <v>0.31838281346858699</v>
      </c>
      <c r="BE67" s="22">
        <f t="shared" si="7"/>
        <v>0.3234825157007386</v>
      </c>
      <c r="BF67" s="22">
        <f t="shared" si="7"/>
        <v>0.32866390250176902</v>
      </c>
      <c r="BG67" s="22">
        <f t="shared" si="7"/>
        <v>0.33392828225567595</v>
      </c>
      <c r="BH67" s="22">
        <f t="shared" si="7"/>
        <v>0.33954544866593628</v>
      </c>
      <c r="BI67" s="22">
        <f t="shared" si="7"/>
        <v>0.34525710410320398</v>
      </c>
    </row>
    <row r="68" spans="1:61" ht="12.75" customHeight="1">
      <c r="A68" s="453" t="s">
        <v>53</v>
      </c>
      <c r="B68" s="458" t="s">
        <v>70</v>
      </c>
      <c r="C68" s="459"/>
      <c r="D68" s="411"/>
      <c r="E68" s="412"/>
      <c r="F68" s="412"/>
      <c r="G68" s="412"/>
      <c r="H68" s="412"/>
      <c r="I68" s="412"/>
      <c r="J68" s="413"/>
      <c r="K68" s="168">
        <f>L47*'Wskaźniki makroekonomiczne'!$K$25</f>
        <v>0.18910190754</v>
      </c>
      <c r="L68" s="169">
        <f>K68*'Wskaźniki makroekonomiczne'!L$45</f>
        <v>0.20401993014436653</v>
      </c>
      <c r="M68" s="169">
        <f>L68*'Wskaźniki makroekonomiczne'!M$45</f>
        <v>0.21376927292062928</v>
      </c>
      <c r="N68" s="169">
        <f>M68*'Wskaźniki makroekonomiczne'!N$45</f>
        <v>0.21737749816112925</v>
      </c>
      <c r="O68" s="169">
        <f>N68*'Wskaźniki makroekonomiczne'!O$45</f>
        <v>0.22351608651139393</v>
      </c>
      <c r="P68" s="169">
        <f>O68*'Wskaźniki makroekonomiczne'!P$45</f>
        <v>0.22941707583979379</v>
      </c>
      <c r="Q68" s="169">
        <f>P68*'Wskaźniki makroekonomiczne'!Q$45</f>
        <v>0.23463702659795407</v>
      </c>
      <c r="R68" s="169">
        <f>Q68*'Wskaźniki makroekonomiczne'!R$45</f>
        <v>0.2475452989243391</v>
      </c>
      <c r="S68" s="169">
        <f>R68*'Wskaźniki makroekonomiczne'!S$45</f>
        <v>0.26134446625772029</v>
      </c>
      <c r="T68" s="169">
        <f>S68*'Wskaźniki makroekonomiczne'!T$45</f>
        <v>0.27687305924664984</v>
      </c>
      <c r="U68" s="169">
        <f>T68*'Wskaźniki makroekonomiczne'!U$45</f>
        <v>0.28204856663557321</v>
      </c>
      <c r="V68" s="169">
        <f>U68*'Wskaźniki makroekonomiczne'!V$45</f>
        <v>0.3107879353891303</v>
      </c>
      <c r="W68" s="169">
        <f>V68*'Wskaźniki makroekonomiczne'!W$45</f>
        <v>0.32073106599739004</v>
      </c>
      <c r="X68" s="169">
        <f>W68*'Wskaźniki makroekonomiczne'!X$45</f>
        <v>0.32949229324627394</v>
      </c>
      <c r="Y68" s="169">
        <f>X68*'Wskaźniki makroekonomiczne'!Y$45</f>
        <v>0.33801199204894422</v>
      </c>
      <c r="Z68" s="169">
        <f>Y68*'Wskaźniki makroekonomiczne'!Z$45</f>
        <v>0.34707316116405212</v>
      </c>
      <c r="AA68" s="169">
        <f>Z68*'Wskaźniki makroekonomiczne'!AA$45</f>
        <v>0.35615075726487189</v>
      </c>
      <c r="AB68" s="169">
        <f>AA68*'Wskaźniki makroekonomiczne'!AB$45</f>
        <v>0.36551932458767938</v>
      </c>
      <c r="AC68" s="169">
        <f>AB68*'Wskaźniki makroekonomiczne'!AC$45</f>
        <v>0.37489563888124949</v>
      </c>
      <c r="AD68" s="169">
        <f>AC68*'Wskaźniki makroekonomiczne'!AD$45</f>
        <v>0.38426626158926769</v>
      </c>
      <c r="AE68" s="169">
        <f>AD68*'Wskaźniki makroekonomiczne'!AE$45</f>
        <v>0.39361690312436787</v>
      </c>
      <c r="AF68" s="169">
        <f>AE68*'Wskaźniki makroekonomiczne'!AF$45</f>
        <v>0.40325743928398361</v>
      </c>
      <c r="AG68" s="169">
        <f>AF68*'Wskaźniki makroekonomiczne'!AG$45</f>
        <v>0.41287032303384602</v>
      </c>
      <c r="AH68" s="169">
        <f>AG68*'Wskaźniki makroekonomiczne'!AH$45</f>
        <v>0.42276929554583981</v>
      </c>
      <c r="AI68" s="169">
        <f>AH68*'Wskaźniki makroekonomiczne'!AI$45</f>
        <v>0.43261905518204574</v>
      </c>
      <c r="AJ68" s="169">
        <f>AI68*'Wskaźniki makroekonomiczne'!AJ$45</f>
        <v>0.44239817103340096</v>
      </c>
      <c r="AK68" s="169">
        <f>AJ68*'Wskaźniki makroekonomiczne'!AK$45</f>
        <v>0.45209101955117925</v>
      </c>
      <c r="AL68" s="169">
        <f>AK68*'Wskaźniki makroekonomiczne'!AL$45</f>
        <v>0.46167622122536656</v>
      </c>
      <c r="AM68" s="169">
        <f>AL68*'Wskaźniki makroekonomiczne'!AM$45</f>
        <v>0.4711320584933637</v>
      </c>
      <c r="AN68" s="169">
        <f>AM68*'Wskaźniki makroekonomiczne'!AN$45</f>
        <v>0.4804359167656419</v>
      </c>
      <c r="AO68" s="169">
        <f>AN68*'Wskaźniki makroekonomiczne'!AO$45</f>
        <v>0.48995418572125343</v>
      </c>
      <c r="AP68" s="169">
        <f>AO68*'Wskaźniki makroekonomiczne'!AP$45</f>
        <v>0.49889763546803562</v>
      </c>
      <c r="AQ68" s="169">
        <f>AP68*'Wskaźniki makroekonomiczne'!AQ$45</f>
        <v>0.5080287862288172</v>
      </c>
      <c r="AR68" s="169">
        <f>AQ68*'Wskaźniki makroekonomiczne'!AR$45</f>
        <v>0.5173480652717527</v>
      </c>
      <c r="AS68" s="169">
        <f>AR68*'Wskaźniki makroekonomiczne'!AS$45</f>
        <v>0.52644401138964991</v>
      </c>
      <c r="AT68" s="169">
        <f>AS68*'Wskaźniki makroekonomiczne'!AT$45</f>
        <v>0.5352967580345227</v>
      </c>
      <c r="AU68" s="169">
        <f>AT68*'Wskaźniki makroekonomiczne'!AU$45</f>
        <v>0.54388667868281582</v>
      </c>
      <c r="AV68" s="169">
        <f>AU68*'Wskaźniki makroekonomiczne'!AV$45</f>
        <v>0.55263360492730784</v>
      </c>
      <c r="AW68" s="169">
        <f>AV68*'Wskaźniki makroekonomiczne'!AW$45</f>
        <v>0.5615360852848984</v>
      </c>
      <c r="AX68" s="169">
        <f>AW68*'Wskaźniki makroekonomiczne'!AX$45</f>
        <v>0.57059571494261019</v>
      </c>
      <c r="AY68" s="169">
        <f>AX68*'Wskaźniki makroekonomiczne'!AY$45</f>
        <v>0.5793526418934174</v>
      </c>
      <c r="AZ68" s="169">
        <f>AY68*'Wskaźniki makroekonomiczne'!AZ$45</f>
        <v>0.58816665759947762</v>
      </c>
      <c r="BA68" s="169">
        <f>AZ68*'Wskaźniki makroekonomiczne'!BA$45</f>
        <v>0.5971147658551339</v>
      </c>
      <c r="BB68" s="169">
        <f>BA68*'Wskaźniki makroekonomiczne'!BB$45</f>
        <v>0.60619900668532567</v>
      </c>
      <c r="BC68" s="169">
        <f>BB68*'Wskaźniki makroekonomiczne'!BC$45</f>
        <v>0.61542145115103253</v>
      </c>
      <c r="BD68" s="169">
        <f>BC68*'Wskaźniki makroekonomiczne'!BD$45</f>
        <v>0.62478420182144279</v>
      </c>
      <c r="BE68" s="169">
        <f>BD68*'Wskaźniki makroekonomiczne'!BE$45</f>
        <v>0.63479169360132259</v>
      </c>
      <c r="BF68" s="169">
        <f>BE68*'Wskaźniki makroekonomiczne'!BF$45</f>
        <v>0.64495948055421148</v>
      </c>
      <c r="BG68" s="169">
        <f>BF68*'Wskaźniki makroekonomiczne'!BG$45</f>
        <v>0.65529013021082105</v>
      </c>
      <c r="BH68" s="169">
        <f>BG68*'Wskaźniki makroekonomiczne'!BH$45</f>
        <v>0.66631307706495146</v>
      </c>
      <c r="BI68" s="169">
        <f>BH68*'Wskaźniki makroekonomiczne'!BI$45</f>
        <v>0.67752144614924714</v>
      </c>
    </row>
    <row r="69" spans="1:61" ht="12.75" customHeight="1">
      <c r="A69" s="454"/>
      <c r="B69" s="460" t="s">
        <v>71</v>
      </c>
      <c r="C69" s="461"/>
      <c r="D69" s="414"/>
      <c r="E69" s="415"/>
      <c r="F69" s="415"/>
      <c r="G69" s="415"/>
      <c r="H69" s="415"/>
      <c r="I69" s="415"/>
      <c r="J69" s="416"/>
      <c r="K69" s="170">
        <f>L49*'Wskaźniki makroekonomiczne'!$K$25</f>
        <v>0.34446617675999991</v>
      </c>
      <c r="L69" s="171">
        <f>K69*'Wskaźniki makroekonomiczne'!L$45</f>
        <v>0.37164070015955053</v>
      </c>
      <c r="M69" s="171">
        <f>L69*'Wskaźniki makroekonomiczne'!M$45</f>
        <v>0.38940000716892892</v>
      </c>
      <c r="N69" s="171">
        <f>M69*'Wskaźniki makroekonomiczne'!N$45</f>
        <v>0.39597271481451968</v>
      </c>
      <c r="O69" s="171">
        <f>N69*'Wskaźniki makroekonomiczne'!O$45</f>
        <v>0.40715470703885442</v>
      </c>
      <c r="P69" s="171">
        <f>O69*'Wskaźniki makroekonomiczne'!P$45</f>
        <v>0.41790389121948196</v>
      </c>
      <c r="Q69" s="171">
        <f>P69*'Wskaźniki makroekonomiczne'!Q$45</f>
        <v>0.42741250223208421</v>
      </c>
      <c r="R69" s="171">
        <f>Q69*'Wskaźniki makroekonomiczne'!R$45</f>
        <v>0.45092608427200209</v>
      </c>
      <c r="S69" s="171">
        <f>R69*'Wskaźniki makroekonomiczne'!S$45</f>
        <v>0.4760625119032032</v>
      </c>
      <c r="T69" s="171">
        <f>S69*'Wskaźniki makroekonomiczne'!T$45</f>
        <v>0.50434924431613359</v>
      </c>
      <c r="U69" s="171">
        <f>T69*'Wskaźniki makroekonomiczne'!U$45</f>
        <v>0.51377689772401081</v>
      </c>
      <c r="V69" s="171">
        <f>U69*'Wskaźniki makroekonomiczne'!V$45</f>
        <v>0.56612824946772367</v>
      </c>
      <c r="W69" s="171">
        <f>V69*'Wskaźniki makroekonomiczne'!W$45</f>
        <v>0.58424055848781153</v>
      </c>
      <c r="X69" s="171">
        <f>W69*'Wskaźniki makroekonomiczne'!X$45</f>
        <v>0.6001999239612148</v>
      </c>
      <c r="Y69" s="171">
        <f>X69*'Wskaźniki makroekonomiczne'!Y$45</f>
        <v>0.61571932359012549</v>
      </c>
      <c r="Z69" s="171">
        <f>Y69*'Wskaźniki makroekonomiczne'!Z$45</f>
        <v>0.63222506021997293</v>
      </c>
      <c r="AA69" s="171">
        <f>Z69*'Wskaźniki makroekonomiczne'!AA$45</f>
        <v>0.64876072008559027</v>
      </c>
      <c r="AB69" s="171">
        <f>AA69*'Wskaźniki makroekonomiczne'!AB$45</f>
        <v>0.66582641027025191</v>
      </c>
      <c r="AC69" s="171">
        <f>AB69*'Wskaźniki makroekonomiczne'!AC$45</f>
        <v>0.68290621226073711</v>
      </c>
      <c r="AD69" s="171">
        <f>AC69*'Wskaźniki makroekonomiczne'!AD$45</f>
        <v>0.6999756465149034</v>
      </c>
      <c r="AE69" s="171">
        <f>AD69*'Wskaźniki makroekonomiczne'!AE$45</f>
        <v>0.71700868326080658</v>
      </c>
      <c r="AF69" s="171">
        <f>AE69*'Wskaźniki makroekonomiczne'!AF$45</f>
        <v>0.73456978920637683</v>
      </c>
      <c r="AG69" s="171">
        <f>AF69*'Wskaźniki makroekonomiczne'!AG$45</f>
        <v>0.75208052379403822</v>
      </c>
      <c r="AH69" s="171">
        <f>AG69*'Wskaźniki makroekonomiczne'!AH$45</f>
        <v>0.77011239485984195</v>
      </c>
      <c r="AI69" s="171">
        <f>AH69*'Wskaźniki makroekonomiczne'!AI$45</f>
        <v>0.78805462023465012</v>
      </c>
      <c r="AJ69" s="171">
        <f>AI69*'Wskaźniki makroekonomiczne'!AJ$45</f>
        <v>0.80586816158508257</v>
      </c>
      <c r="AK69" s="171">
        <f>AJ69*'Wskaźniki makroekonomiczne'!AK$45</f>
        <v>0.82352455920828826</v>
      </c>
      <c r="AL69" s="171">
        <f>AK69*'Wskaźniki makroekonomiczne'!AL$45</f>
        <v>0.84098486839888931</v>
      </c>
      <c r="AM69" s="171">
        <f>AL69*'Wskaźniki makroekonomiczne'!AM$45</f>
        <v>0.85820952865824029</v>
      </c>
      <c r="AN69" s="171">
        <f>AM69*'Wskaźniki makroekonomiczne'!AN$45</f>
        <v>0.87515734547225454</v>
      </c>
      <c r="AO69" s="171">
        <f>AN69*'Wskaźniki makroekonomiczne'!AO$45</f>
        <v>0.89249573068034327</v>
      </c>
      <c r="AP69" s="171">
        <f>AO69*'Wskaźniki makroekonomiczne'!AP$45</f>
        <v>0.9087870308654965</v>
      </c>
      <c r="AQ69" s="171">
        <f>AP69*'Wskaźniki makroekonomiczne'!AQ$45</f>
        <v>0.92542024537350065</v>
      </c>
      <c r="AR69" s="171">
        <f>AQ69*'Wskaźniki makroekonomiczne'!AR$45</f>
        <v>0.94239615251182796</v>
      </c>
      <c r="AS69" s="171">
        <f>AR69*'Wskaźniki makroekonomiczne'!AS$45</f>
        <v>0.95896523858825611</v>
      </c>
      <c r="AT69" s="171">
        <f>AS69*'Wskaźniki makroekonomiczne'!AT$45</f>
        <v>0.97509131489417167</v>
      </c>
      <c r="AU69" s="171">
        <f>AT69*'Wskaźniki makroekonomiczne'!AU$45</f>
        <v>0.99073862994710649</v>
      </c>
      <c r="AV69" s="171">
        <f>AU69*'Wskaźniki makroekonomiczne'!AV$45</f>
        <v>1.0066719448514236</v>
      </c>
      <c r="AW69" s="171">
        <f>AV69*'Wskaźniki makroekonomiczne'!AW$45</f>
        <v>1.022888615599769</v>
      </c>
      <c r="AX69" s="171">
        <f>AW69*'Wskaźniki makroekonomiczne'!AX$45</f>
        <v>1.0393915479691496</v>
      </c>
      <c r="AY69" s="171">
        <f>AX69*'Wskaźniki makroekonomiczne'!AY$45</f>
        <v>1.0553430800618289</v>
      </c>
      <c r="AZ69" s="171">
        <f>AY69*'Wskaźniki makroekonomiczne'!AZ$45</f>
        <v>1.0713986044701531</v>
      </c>
      <c r="BA69" s="171">
        <f>AZ69*'Wskaźniki makroekonomiczne'!BA$45</f>
        <v>1.0876983905492994</v>
      </c>
      <c r="BB69" s="171">
        <f>BA69*'Wskaźniki makroekonomiczne'!BB$45</f>
        <v>1.1042461543886533</v>
      </c>
      <c r="BC69" s="171">
        <f>BB69*'Wskaźniki makroekonomiczne'!BC$45</f>
        <v>1.1210456686125458</v>
      </c>
      <c r="BD69" s="171">
        <f>BC69*'Wskaźniki makroekonomiczne'!BD$45</f>
        <v>1.1381007632403521</v>
      </c>
      <c r="BE69" s="171">
        <f>BD69*'Wskaźniki makroekonomiczne'!BE$45</f>
        <v>1.1563303119382844</v>
      </c>
      <c r="BF69" s="171">
        <f>BE69*'Wskaźniki makroekonomiczne'!BF$45</f>
        <v>1.1748518527483949</v>
      </c>
      <c r="BG69" s="171">
        <f>BF69*'Wskaźniki makroekonomiczne'!BG$45</f>
        <v>1.1936700626594006</v>
      </c>
      <c r="BH69" s="171">
        <f>BG69*'Wskaźniki makroekonomiczne'!BH$45</f>
        <v>1.2137493543432658</v>
      </c>
      <c r="BI69" s="171">
        <f>BH69*'Wskaźniki makroekonomiczne'!BI$45</f>
        <v>1.2341664093397398</v>
      </c>
    </row>
    <row r="70" spans="1:61" ht="12.75" customHeight="1">
      <c r="A70" s="455"/>
      <c r="B70" s="462" t="s">
        <v>41</v>
      </c>
      <c r="C70" s="463"/>
      <c r="D70" s="464"/>
      <c r="E70" s="465"/>
      <c r="F70" s="465"/>
      <c r="G70" s="465"/>
      <c r="H70" s="465"/>
      <c r="I70" s="465"/>
      <c r="J70" s="466"/>
      <c r="K70" s="21">
        <f t="shared" ref="K70:AU70" si="8">K68*$B$33+K69*$B$34</f>
        <v>0.24088999727999999</v>
      </c>
      <c r="L70" s="22">
        <f t="shared" si="8"/>
        <v>0.2598935201494279</v>
      </c>
      <c r="M70" s="22">
        <f t="shared" si="8"/>
        <v>0.27231285100339586</v>
      </c>
      <c r="N70" s="22">
        <f t="shared" si="8"/>
        <v>0.27690923704559278</v>
      </c>
      <c r="O70" s="22">
        <f t="shared" si="8"/>
        <v>0.28472896002054743</v>
      </c>
      <c r="P70" s="22">
        <f t="shared" si="8"/>
        <v>0.29224601429968988</v>
      </c>
      <c r="Q70" s="22">
        <f t="shared" si="8"/>
        <v>0.29889551847599749</v>
      </c>
      <c r="R70" s="22">
        <f t="shared" si="8"/>
        <v>0.31533889404022675</v>
      </c>
      <c r="S70" s="22">
        <f t="shared" si="8"/>
        <v>0.33291714813954798</v>
      </c>
      <c r="T70" s="22">
        <f t="shared" si="8"/>
        <v>0.35269845426981111</v>
      </c>
      <c r="U70" s="22">
        <f t="shared" si="8"/>
        <v>0.35929134366505244</v>
      </c>
      <c r="V70" s="22">
        <f t="shared" si="8"/>
        <v>0.39590137341532811</v>
      </c>
      <c r="W70" s="22">
        <f t="shared" si="8"/>
        <v>0.40856756349419721</v>
      </c>
      <c r="X70" s="22">
        <f t="shared" si="8"/>
        <v>0.41972817015125419</v>
      </c>
      <c r="Y70" s="22">
        <f t="shared" si="8"/>
        <v>0.43058110256267135</v>
      </c>
      <c r="Z70" s="22">
        <f t="shared" si="8"/>
        <v>0.44212379418269243</v>
      </c>
      <c r="AA70" s="22">
        <f t="shared" si="8"/>
        <v>0.45368741153844472</v>
      </c>
      <c r="AB70" s="22">
        <f t="shared" si="8"/>
        <v>0.46562168648187025</v>
      </c>
      <c r="AC70" s="22">
        <f t="shared" si="8"/>
        <v>0.47756583000774538</v>
      </c>
      <c r="AD70" s="22">
        <f t="shared" si="8"/>
        <v>0.48950272323114624</v>
      </c>
      <c r="AE70" s="22">
        <f t="shared" si="8"/>
        <v>0.50141416316984744</v>
      </c>
      <c r="AF70" s="22">
        <f t="shared" si="8"/>
        <v>0.51369488925811468</v>
      </c>
      <c r="AG70" s="22">
        <f t="shared" si="8"/>
        <v>0.52594038995391013</v>
      </c>
      <c r="AH70" s="22">
        <f t="shared" si="8"/>
        <v>0.53855032865050723</v>
      </c>
      <c r="AI70" s="22">
        <f t="shared" si="8"/>
        <v>0.55109757686624716</v>
      </c>
      <c r="AJ70" s="22">
        <f t="shared" si="8"/>
        <v>0.56355483455062816</v>
      </c>
      <c r="AK70" s="22">
        <f t="shared" si="8"/>
        <v>0.57590219943688226</v>
      </c>
      <c r="AL70" s="22">
        <f t="shared" si="8"/>
        <v>0.58811243694987414</v>
      </c>
      <c r="AM70" s="22">
        <f t="shared" si="8"/>
        <v>0.60015788188165597</v>
      </c>
      <c r="AN70" s="22">
        <f t="shared" si="8"/>
        <v>0.61200972633451278</v>
      </c>
      <c r="AO70" s="22">
        <f t="shared" si="8"/>
        <v>0.62413470070761679</v>
      </c>
      <c r="AP70" s="22">
        <f t="shared" si="8"/>
        <v>0.63552743393385591</v>
      </c>
      <c r="AQ70" s="22">
        <f t="shared" si="8"/>
        <v>0.64715927261037831</v>
      </c>
      <c r="AR70" s="22">
        <f t="shared" si="8"/>
        <v>0.65903076101844449</v>
      </c>
      <c r="AS70" s="22">
        <f t="shared" si="8"/>
        <v>0.67061775378918531</v>
      </c>
      <c r="AT70" s="22">
        <f t="shared" si="8"/>
        <v>0.68189494365440573</v>
      </c>
      <c r="AU70" s="22">
        <f t="shared" si="8"/>
        <v>0.692837329104246</v>
      </c>
      <c r="AV70" s="22">
        <f t="shared" ref="AV70:AY70" si="9">AV68*$B$33+AV69*$B$34</f>
        <v>0.70397971823534644</v>
      </c>
      <c r="AW70" s="22">
        <f t="shared" si="9"/>
        <v>0.71532026205652199</v>
      </c>
      <c r="AX70" s="22">
        <f t="shared" si="9"/>
        <v>0.72686099261812331</v>
      </c>
      <c r="AY70" s="22">
        <f t="shared" si="9"/>
        <v>0.73801612128288796</v>
      </c>
      <c r="AZ70" s="22">
        <f t="shared" ref="AZ70:BI70" si="10">AZ68*$B$33+AZ69*$B$34</f>
        <v>0.74924397322303615</v>
      </c>
      <c r="BA70" s="22">
        <f t="shared" si="10"/>
        <v>0.7606426407531891</v>
      </c>
      <c r="BB70" s="22">
        <f t="shared" si="10"/>
        <v>0.77221472258643487</v>
      </c>
      <c r="BC70" s="22">
        <f t="shared" si="10"/>
        <v>0.78396285697153689</v>
      </c>
      <c r="BD70" s="22">
        <f t="shared" si="10"/>
        <v>0.79588972229441257</v>
      </c>
      <c r="BE70" s="22">
        <f t="shared" si="10"/>
        <v>0.80863789971364319</v>
      </c>
      <c r="BF70" s="22">
        <f t="shared" si="10"/>
        <v>0.82159027128560602</v>
      </c>
      <c r="BG70" s="22">
        <f t="shared" si="10"/>
        <v>0.83475010769368096</v>
      </c>
      <c r="BH70" s="22">
        <f t="shared" si="10"/>
        <v>0.84879183615772291</v>
      </c>
      <c r="BI70" s="22">
        <f t="shared" si="10"/>
        <v>0.86306976721274475</v>
      </c>
    </row>
    <row r="71" spans="1:61" ht="12.75" customHeight="1">
      <c r="A71" s="448" t="s">
        <v>66</v>
      </c>
      <c r="B71" s="458" t="s">
        <v>70</v>
      </c>
      <c r="C71" s="459"/>
      <c r="D71" s="411"/>
      <c r="E71" s="412"/>
      <c r="F71" s="412"/>
      <c r="G71" s="412"/>
      <c r="H71" s="412"/>
      <c r="I71" s="412"/>
      <c r="J71" s="413"/>
      <c r="K71" s="168">
        <f>L51*'Wskaźniki makroekonomiczne'!$K$25</f>
        <v>0.18910190754</v>
      </c>
      <c r="L71" s="169">
        <f>K71*'Wskaźniki makroekonomiczne'!L$45</f>
        <v>0.20401993014436653</v>
      </c>
      <c r="M71" s="169">
        <f>L71*'Wskaźniki makroekonomiczne'!M$45</f>
        <v>0.21376927292062928</v>
      </c>
      <c r="N71" s="169">
        <f>M71*'Wskaźniki makroekonomiczne'!N$45</f>
        <v>0.21737749816112925</v>
      </c>
      <c r="O71" s="169">
        <f>N71*'Wskaźniki makroekonomiczne'!O$45</f>
        <v>0.22351608651139393</v>
      </c>
      <c r="P71" s="169">
        <f>O71*'Wskaźniki makroekonomiczne'!P$45</f>
        <v>0.22941707583979379</v>
      </c>
      <c r="Q71" s="169">
        <f>P71*'Wskaźniki makroekonomiczne'!Q$45</f>
        <v>0.23463702659795407</v>
      </c>
      <c r="R71" s="169">
        <f>Q71*'Wskaźniki makroekonomiczne'!R$45</f>
        <v>0.2475452989243391</v>
      </c>
      <c r="S71" s="169">
        <f>R71*'Wskaźniki makroekonomiczne'!S$45</f>
        <v>0.26134446625772029</v>
      </c>
      <c r="T71" s="169">
        <f>S71*'Wskaźniki makroekonomiczne'!T$45</f>
        <v>0.27687305924664984</v>
      </c>
      <c r="U71" s="169">
        <f>T71*'Wskaźniki makroekonomiczne'!U$45</f>
        <v>0.28204856663557321</v>
      </c>
      <c r="V71" s="169">
        <f>U71*'Wskaźniki makroekonomiczne'!V$45</f>
        <v>0.3107879353891303</v>
      </c>
      <c r="W71" s="169">
        <f>V71*'Wskaźniki makroekonomiczne'!W$45</f>
        <v>0.32073106599739004</v>
      </c>
      <c r="X71" s="169">
        <f>W71*'Wskaźniki makroekonomiczne'!X$45</f>
        <v>0.32949229324627394</v>
      </c>
      <c r="Y71" s="169">
        <f>X71*'Wskaźniki makroekonomiczne'!Y$45</f>
        <v>0.33801199204894422</v>
      </c>
      <c r="Z71" s="169">
        <f>Y71*'Wskaźniki makroekonomiczne'!Z$45</f>
        <v>0.34707316116405212</v>
      </c>
      <c r="AA71" s="169">
        <f>Z71*'Wskaźniki makroekonomiczne'!AA$45</f>
        <v>0.35615075726487189</v>
      </c>
      <c r="AB71" s="169">
        <f>AA71*'Wskaźniki makroekonomiczne'!AB$45</f>
        <v>0.36551932458767938</v>
      </c>
      <c r="AC71" s="169">
        <f>AB71*'Wskaźniki makroekonomiczne'!AC$45</f>
        <v>0.37489563888124949</v>
      </c>
      <c r="AD71" s="169">
        <f>AC71*'Wskaźniki makroekonomiczne'!AD$45</f>
        <v>0.38426626158926769</v>
      </c>
      <c r="AE71" s="169">
        <f>AD71*'Wskaźniki makroekonomiczne'!AE$45</f>
        <v>0.39361690312436787</v>
      </c>
      <c r="AF71" s="169">
        <f>AE71*'Wskaźniki makroekonomiczne'!AF$45</f>
        <v>0.40325743928398361</v>
      </c>
      <c r="AG71" s="169">
        <f>AF71*'Wskaźniki makroekonomiczne'!AG$45</f>
        <v>0.41287032303384602</v>
      </c>
      <c r="AH71" s="169">
        <f>AG71*'Wskaźniki makroekonomiczne'!AH$45</f>
        <v>0.42276929554583981</v>
      </c>
      <c r="AI71" s="169">
        <f>AH71*'Wskaźniki makroekonomiczne'!AI$45</f>
        <v>0.43261905518204574</v>
      </c>
      <c r="AJ71" s="169">
        <f>AI71*'Wskaźniki makroekonomiczne'!AJ$45</f>
        <v>0.44239817103340096</v>
      </c>
      <c r="AK71" s="169">
        <f>AJ71*'Wskaźniki makroekonomiczne'!AK$45</f>
        <v>0.45209101955117925</v>
      </c>
      <c r="AL71" s="169">
        <f>AK71*'Wskaźniki makroekonomiczne'!AL$45</f>
        <v>0.46167622122536656</v>
      </c>
      <c r="AM71" s="169">
        <f>AL71*'Wskaźniki makroekonomiczne'!AM$45</f>
        <v>0.4711320584933637</v>
      </c>
      <c r="AN71" s="169">
        <f>AM71*'Wskaźniki makroekonomiczne'!AN$45</f>
        <v>0.4804359167656419</v>
      </c>
      <c r="AO71" s="169">
        <f>AN71*'Wskaźniki makroekonomiczne'!AO$45</f>
        <v>0.48995418572125343</v>
      </c>
      <c r="AP71" s="169">
        <f>AO71*'Wskaźniki makroekonomiczne'!AP$45</f>
        <v>0.49889763546803562</v>
      </c>
      <c r="AQ71" s="169">
        <f>AP71*'Wskaźniki makroekonomiczne'!AQ$45</f>
        <v>0.5080287862288172</v>
      </c>
      <c r="AR71" s="169">
        <f>AQ71*'Wskaźniki makroekonomiczne'!AR$45</f>
        <v>0.5173480652717527</v>
      </c>
      <c r="AS71" s="169">
        <f>AR71*'Wskaźniki makroekonomiczne'!AS$45</f>
        <v>0.52644401138964991</v>
      </c>
      <c r="AT71" s="169">
        <f>AS71*'Wskaźniki makroekonomiczne'!AT$45</f>
        <v>0.5352967580345227</v>
      </c>
      <c r="AU71" s="169">
        <f>AT71*'Wskaźniki makroekonomiczne'!AU$45</f>
        <v>0.54388667868281582</v>
      </c>
      <c r="AV71" s="169">
        <f>AU71*'Wskaźniki makroekonomiczne'!AV$45</f>
        <v>0.55263360492730784</v>
      </c>
      <c r="AW71" s="169">
        <f>AV71*'Wskaźniki makroekonomiczne'!AW$45</f>
        <v>0.5615360852848984</v>
      </c>
      <c r="AX71" s="169">
        <f>AW71*'Wskaźniki makroekonomiczne'!AX$45</f>
        <v>0.57059571494261019</v>
      </c>
      <c r="AY71" s="169">
        <f>AX71*'Wskaźniki makroekonomiczne'!AY$45</f>
        <v>0.5793526418934174</v>
      </c>
      <c r="AZ71" s="169">
        <f>AY71*'Wskaźniki makroekonomiczne'!AZ$45</f>
        <v>0.58816665759947762</v>
      </c>
      <c r="BA71" s="169">
        <f>AZ71*'Wskaźniki makroekonomiczne'!BA$45</f>
        <v>0.5971147658551339</v>
      </c>
      <c r="BB71" s="169">
        <f>BA71*'Wskaźniki makroekonomiczne'!BB$45</f>
        <v>0.60619900668532567</v>
      </c>
      <c r="BC71" s="169">
        <f>BB71*'Wskaźniki makroekonomiczne'!BC$45</f>
        <v>0.61542145115103253</v>
      </c>
      <c r="BD71" s="169">
        <f>BC71*'Wskaźniki makroekonomiczne'!BD$45</f>
        <v>0.62478420182144279</v>
      </c>
      <c r="BE71" s="169">
        <f>BD71*'Wskaźniki makroekonomiczne'!BE$45</f>
        <v>0.63479169360132259</v>
      </c>
      <c r="BF71" s="169">
        <f>BE71*'Wskaźniki makroekonomiczne'!BF$45</f>
        <v>0.64495948055421148</v>
      </c>
      <c r="BG71" s="169">
        <f>BF71*'Wskaźniki makroekonomiczne'!BG$45</f>
        <v>0.65529013021082105</v>
      </c>
      <c r="BH71" s="169">
        <f>BG71*'Wskaźniki makroekonomiczne'!BH$45</f>
        <v>0.66631307706495146</v>
      </c>
      <c r="BI71" s="169">
        <f>BH71*'Wskaźniki makroekonomiczne'!BI$45</f>
        <v>0.67752144614924714</v>
      </c>
    </row>
    <row r="72" spans="1:61" ht="12.75" customHeight="1">
      <c r="A72" s="449"/>
      <c r="B72" s="460" t="s">
        <v>71</v>
      </c>
      <c r="C72" s="461"/>
      <c r="D72" s="414"/>
      <c r="E72" s="415"/>
      <c r="F72" s="415"/>
      <c r="G72" s="415"/>
      <c r="H72" s="415"/>
      <c r="I72" s="415"/>
      <c r="J72" s="416"/>
      <c r="K72" s="170">
        <f>L53*'Wskaźniki makroekonomiczne'!$K$25</f>
        <v>0.34446617675999991</v>
      </c>
      <c r="L72" s="171">
        <f>K72*'Wskaźniki makroekonomiczne'!L$45</f>
        <v>0.37164070015955053</v>
      </c>
      <c r="M72" s="171">
        <f>L72*'Wskaźniki makroekonomiczne'!M$45</f>
        <v>0.38940000716892892</v>
      </c>
      <c r="N72" s="171">
        <f>M72*'Wskaźniki makroekonomiczne'!N$45</f>
        <v>0.39597271481451968</v>
      </c>
      <c r="O72" s="171">
        <f>N72*'Wskaźniki makroekonomiczne'!O$45</f>
        <v>0.40715470703885442</v>
      </c>
      <c r="P72" s="171">
        <f>O72*'Wskaźniki makroekonomiczne'!P$45</f>
        <v>0.41790389121948196</v>
      </c>
      <c r="Q72" s="171">
        <f>P72*'Wskaźniki makroekonomiczne'!Q$45</f>
        <v>0.42741250223208421</v>
      </c>
      <c r="R72" s="171">
        <f>Q72*'Wskaźniki makroekonomiczne'!R$45</f>
        <v>0.45092608427200209</v>
      </c>
      <c r="S72" s="171">
        <f>R72*'Wskaźniki makroekonomiczne'!S$45</f>
        <v>0.4760625119032032</v>
      </c>
      <c r="T72" s="171">
        <f>S72*'Wskaźniki makroekonomiczne'!T$45</f>
        <v>0.50434924431613359</v>
      </c>
      <c r="U72" s="171">
        <f>T72*'Wskaźniki makroekonomiczne'!U$45</f>
        <v>0.51377689772401081</v>
      </c>
      <c r="V72" s="171">
        <f>U72*'Wskaźniki makroekonomiczne'!V$45</f>
        <v>0.56612824946772367</v>
      </c>
      <c r="W72" s="171">
        <f>V72*'Wskaźniki makroekonomiczne'!W$45</f>
        <v>0.58424055848781153</v>
      </c>
      <c r="X72" s="171">
        <f>W72*'Wskaźniki makroekonomiczne'!X$45</f>
        <v>0.6001999239612148</v>
      </c>
      <c r="Y72" s="171">
        <f>X72*'Wskaźniki makroekonomiczne'!Y$45</f>
        <v>0.61571932359012549</v>
      </c>
      <c r="Z72" s="171">
        <f>Y72*'Wskaźniki makroekonomiczne'!Z$45</f>
        <v>0.63222506021997293</v>
      </c>
      <c r="AA72" s="171">
        <f>Z72*'Wskaźniki makroekonomiczne'!AA$45</f>
        <v>0.64876072008559027</v>
      </c>
      <c r="AB72" s="171">
        <f>AA72*'Wskaźniki makroekonomiczne'!AB$45</f>
        <v>0.66582641027025191</v>
      </c>
      <c r="AC72" s="171">
        <f>AB72*'Wskaźniki makroekonomiczne'!AC$45</f>
        <v>0.68290621226073711</v>
      </c>
      <c r="AD72" s="171">
        <f>AC72*'Wskaźniki makroekonomiczne'!AD$45</f>
        <v>0.6999756465149034</v>
      </c>
      <c r="AE72" s="171">
        <f>AD72*'Wskaźniki makroekonomiczne'!AE$45</f>
        <v>0.71700868326080658</v>
      </c>
      <c r="AF72" s="171">
        <f>AE72*'Wskaźniki makroekonomiczne'!AF$45</f>
        <v>0.73456978920637683</v>
      </c>
      <c r="AG72" s="171">
        <f>AF72*'Wskaźniki makroekonomiczne'!AG$45</f>
        <v>0.75208052379403822</v>
      </c>
      <c r="AH72" s="171">
        <f>AG72*'Wskaźniki makroekonomiczne'!AH$45</f>
        <v>0.77011239485984195</v>
      </c>
      <c r="AI72" s="171">
        <f>AH72*'Wskaźniki makroekonomiczne'!AI$45</f>
        <v>0.78805462023465012</v>
      </c>
      <c r="AJ72" s="171">
        <f>AI72*'Wskaźniki makroekonomiczne'!AJ$45</f>
        <v>0.80586816158508257</v>
      </c>
      <c r="AK72" s="171">
        <f>AJ72*'Wskaźniki makroekonomiczne'!AK$45</f>
        <v>0.82352455920828826</v>
      </c>
      <c r="AL72" s="171">
        <f>AK72*'Wskaźniki makroekonomiczne'!AL$45</f>
        <v>0.84098486839888931</v>
      </c>
      <c r="AM72" s="171">
        <f>AL72*'Wskaźniki makroekonomiczne'!AM$45</f>
        <v>0.85820952865824029</v>
      </c>
      <c r="AN72" s="171">
        <f>AM72*'Wskaźniki makroekonomiczne'!AN$45</f>
        <v>0.87515734547225454</v>
      </c>
      <c r="AO72" s="171">
        <f>AN72*'Wskaźniki makroekonomiczne'!AO$45</f>
        <v>0.89249573068034327</v>
      </c>
      <c r="AP72" s="171">
        <f>AO72*'Wskaźniki makroekonomiczne'!AP$45</f>
        <v>0.9087870308654965</v>
      </c>
      <c r="AQ72" s="171">
        <f>AP72*'Wskaźniki makroekonomiczne'!AQ$45</f>
        <v>0.92542024537350065</v>
      </c>
      <c r="AR72" s="171">
        <f>AQ72*'Wskaźniki makroekonomiczne'!AR$45</f>
        <v>0.94239615251182796</v>
      </c>
      <c r="AS72" s="171">
        <f>AR72*'Wskaźniki makroekonomiczne'!AS$45</f>
        <v>0.95896523858825611</v>
      </c>
      <c r="AT72" s="171">
        <f>AS72*'Wskaźniki makroekonomiczne'!AT$45</f>
        <v>0.97509131489417167</v>
      </c>
      <c r="AU72" s="171">
        <f>AT72*'Wskaźniki makroekonomiczne'!AU$45</f>
        <v>0.99073862994710649</v>
      </c>
      <c r="AV72" s="171">
        <f>AU72*'Wskaźniki makroekonomiczne'!AV$45</f>
        <v>1.0066719448514236</v>
      </c>
      <c r="AW72" s="171">
        <f>AV72*'Wskaźniki makroekonomiczne'!AW$45</f>
        <v>1.022888615599769</v>
      </c>
      <c r="AX72" s="171">
        <f>AW72*'Wskaźniki makroekonomiczne'!AX$45</f>
        <v>1.0393915479691496</v>
      </c>
      <c r="AY72" s="171">
        <f>AX72*'Wskaźniki makroekonomiczne'!AY$45</f>
        <v>1.0553430800618289</v>
      </c>
      <c r="AZ72" s="171">
        <f>AY72*'Wskaźniki makroekonomiczne'!AZ$45</f>
        <v>1.0713986044701531</v>
      </c>
      <c r="BA72" s="171">
        <f>AZ72*'Wskaźniki makroekonomiczne'!BA$45</f>
        <v>1.0876983905492994</v>
      </c>
      <c r="BB72" s="171">
        <f>BA72*'Wskaźniki makroekonomiczne'!BB$45</f>
        <v>1.1042461543886533</v>
      </c>
      <c r="BC72" s="171">
        <f>BB72*'Wskaźniki makroekonomiczne'!BC$45</f>
        <v>1.1210456686125458</v>
      </c>
      <c r="BD72" s="171">
        <f>BC72*'Wskaźniki makroekonomiczne'!BD$45</f>
        <v>1.1381007632403521</v>
      </c>
      <c r="BE72" s="171">
        <f>BD72*'Wskaźniki makroekonomiczne'!BE$45</f>
        <v>1.1563303119382844</v>
      </c>
      <c r="BF72" s="171">
        <f>BE72*'Wskaźniki makroekonomiczne'!BF$45</f>
        <v>1.1748518527483949</v>
      </c>
      <c r="BG72" s="171">
        <f>BF72*'Wskaźniki makroekonomiczne'!BG$45</f>
        <v>1.1936700626594006</v>
      </c>
      <c r="BH72" s="171">
        <f>BG72*'Wskaźniki makroekonomiczne'!BH$45</f>
        <v>1.2137493543432658</v>
      </c>
      <c r="BI72" s="171">
        <f>BH72*'Wskaźniki makroekonomiczne'!BI$45</f>
        <v>1.2341664093397398</v>
      </c>
    </row>
    <row r="73" spans="1:61" ht="12.75" customHeight="1">
      <c r="A73" s="450"/>
      <c r="B73" s="462" t="s">
        <v>41</v>
      </c>
      <c r="C73" s="463"/>
      <c r="D73" s="464"/>
      <c r="E73" s="465"/>
      <c r="F73" s="465"/>
      <c r="G73" s="465"/>
      <c r="H73" s="465"/>
      <c r="I73" s="465"/>
      <c r="J73" s="466"/>
      <c r="K73" s="21">
        <f t="shared" ref="K73:AU73" si="11">K71*$B$33+K72*$B$34</f>
        <v>0.24088999727999999</v>
      </c>
      <c r="L73" s="22">
        <f t="shared" si="11"/>
        <v>0.2598935201494279</v>
      </c>
      <c r="M73" s="22">
        <f t="shared" si="11"/>
        <v>0.27231285100339586</v>
      </c>
      <c r="N73" s="22">
        <f t="shared" si="11"/>
        <v>0.27690923704559278</v>
      </c>
      <c r="O73" s="22">
        <f t="shared" si="11"/>
        <v>0.28472896002054743</v>
      </c>
      <c r="P73" s="22">
        <f t="shared" si="11"/>
        <v>0.29224601429968988</v>
      </c>
      <c r="Q73" s="22">
        <f t="shared" si="11"/>
        <v>0.29889551847599749</v>
      </c>
      <c r="R73" s="22">
        <f t="shared" si="11"/>
        <v>0.31533889404022675</v>
      </c>
      <c r="S73" s="22">
        <f t="shared" si="11"/>
        <v>0.33291714813954798</v>
      </c>
      <c r="T73" s="22">
        <f t="shared" si="11"/>
        <v>0.35269845426981111</v>
      </c>
      <c r="U73" s="22">
        <f t="shared" si="11"/>
        <v>0.35929134366505244</v>
      </c>
      <c r="V73" s="22">
        <f t="shared" si="11"/>
        <v>0.39590137341532811</v>
      </c>
      <c r="W73" s="22">
        <f t="shared" si="11"/>
        <v>0.40856756349419721</v>
      </c>
      <c r="X73" s="22">
        <f t="shared" si="11"/>
        <v>0.41972817015125419</v>
      </c>
      <c r="Y73" s="22">
        <f t="shared" si="11"/>
        <v>0.43058110256267135</v>
      </c>
      <c r="Z73" s="22">
        <f t="shared" si="11"/>
        <v>0.44212379418269243</v>
      </c>
      <c r="AA73" s="22">
        <f t="shared" si="11"/>
        <v>0.45368741153844472</v>
      </c>
      <c r="AB73" s="22">
        <f t="shared" si="11"/>
        <v>0.46562168648187025</v>
      </c>
      <c r="AC73" s="22">
        <f t="shared" si="11"/>
        <v>0.47756583000774538</v>
      </c>
      <c r="AD73" s="22">
        <f t="shared" si="11"/>
        <v>0.48950272323114624</v>
      </c>
      <c r="AE73" s="22">
        <f t="shared" si="11"/>
        <v>0.50141416316984744</v>
      </c>
      <c r="AF73" s="22">
        <f t="shared" si="11"/>
        <v>0.51369488925811468</v>
      </c>
      <c r="AG73" s="22">
        <f t="shared" si="11"/>
        <v>0.52594038995391013</v>
      </c>
      <c r="AH73" s="22">
        <f t="shared" si="11"/>
        <v>0.53855032865050723</v>
      </c>
      <c r="AI73" s="22">
        <f t="shared" si="11"/>
        <v>0.55109757686624716</v>
      </c>
      <c r="AJ73" s="22">
        <f t="shared" si="11"/>
        <v>0.56355483455062816</v>
      </c>
      <c r="AK73" s="22">
        <f t="shared" si="11"/>
        <v>0.57590219943688226</v>
      </c>
      <c r="AL73" s="22">
        <f t="shared" si="11"/>
        <v>0.58811243694987414</v>
      </c>
      <c r="AM73" s="22">
        <f t="shared" si="11"/>
        <v>0.60015788188165597</v>
      </c>
      <c r="AN73" s="22">
        <f t="shared" si="11"/>
        <v>0.61200972633451278</v>
      </c>
      <c r="AO73" s="22">
        <f t="shared" si="11"/>
        <v>0.62413470070761679</v>
      </c>
      <c r="AP73" s="22">
        <f t="shared" si="11"/>
        <v>0.63552743393385591</v>
      </c>
      <c r="AQ73" s="22">
        <f t="shared" si="11"/>
        <v>0.64715927261037831</v>
      </c>
      <c r="AR73" s="22">
        <f t="shared" si="11"/>
        <v>0.65903076101844449</v>
      </c>
      <c r="AS73" s="22">
        <f t="shared" si="11"/>
        <v>0.67061775378918531</v>
      </c>
      <c r="AT73" s="22">
        <f t="shared" si="11"/>
        <v>0.68189494365440573</v>
      </c>
      <c r="AU73" s="22">
        <f t="shared" si="11"/>
        <v>0.692837329104246</v>
      </c>
      <c r="AV73" s="22">
        <f t="shared" ref="AV73:AY73" si="12">AV71*$B$33+AV72*$B$34</f>
        <v>0.70397971823534644</v>
      </c>
      <c r="AW73" s="22">
        <f t="shared" si="12"/>
        <v>0.71532026205652199</v>
      </c>
      <c r="AX73" s="22">
        <f t="shared" si="12"/>
        <v>0.72686099261812331</v>
      </c>
      <c r="AY73" s="22">
        <f t="shared" si="12"/>
        <v>0.73801612128288796</v>
      </c>
      <c r="AZ73" s="22">
        <f t="shared" ref="AZ73:BI73" si="13">AZ71*$B$33+AZ72*$B$34</f>
        <v>0.74924397322303615</v>
      </c>
      <c r="BA73" s="22">
        <f t="shared" si="13"/>
        <v>0.7606426407531891</v>
      </c>
      <c r="BB73" s="22">
        <f t="shared" si="13"/>
        <v>0.77221472258643487</v>
      </c>
      <c r="BC73" s="22">
        <f t="shared" si="13"/>
        <v>0.78396285697153689</v>
      </c>
      <c r="BD73" s="22">
        <f t="shared" si="13"/>
        <v>0.79588972229441257</v>
      </c>
      <c r="BE73" s="22">
        <f t="shared" si="13"/>
        <v>0.80863789971364319</v>
      </c>
      <c r="BF73" s="22">
        <f t="shared" si="13"/>
        <v>0.82159027128560602</v>
      </c>
      <c r="BG73" s="22">
        <f t="shared" si="13"/>
        <v>0.83475010769368096</v>
      </c>
      <c r="BH73" s="22">
        <f t="shared" si="13"/>
        <v>0.84879183615772291</v>
      </c>
      <c r="BI73" s="22">
        <f t="shared" si="13"/>
        <v>0.86306976721274475</v>
      </c>
    </row>
    <row r="74" spans="1:61" ht="12.75" customHeight="1">
      <c r="A74" s="448" t="s">
        <v>67</v>
      </c>
      <c r="B74" s="458" t="s">
        <v>70</v>
      </c>
      <c r="C74" s="459"/>
      <c r="D74" s="411"/>
      <c r="E74" s="412"/>
      <c r="F74" s="412"/>
      <c r="G74" s="412"/>
      <c r="H74" s="412"/>
      <c r="I74" s="412"/>
      <c r="J74" s="413"/>
      <c r="K74" s="168">
        <f>L55*'Wskaźniki makroekonomiczne'!$K$25</f>
        <v>0.34764436007999994</v>
      </c>
      <c r="L74" s="169">
        <f>K74*'Wskaźniki makroekonomiczne'!L$45</f>
        <v>0.37506960654853155</v>
      </c>
      <c r="M74" s="169">
        <f>L74*'Wskaźniki makroekonomiczne'!M$45</f>
        <v>0.39299276805835137</v>
      </c>
      <c r="N74" s="169">
        <f>M74*'Wskaźniki makroekonomiczne'!N$45</f>
        <v>0.39962611814495896</v>
      </c>
      <c r="O74" s="169">
        <f>N74*'Wskaźniki makroekonomiczne'!O$45</f>
        <v>0.41091127992139898</v>
      </c>
      <c r="P74" s="169">
        <f>O74*'Wskaźniki makroekonomiczne'!P$45</f>
        <v>0.42175964039326014</v>
      </c>
      <c r="Q74" s="169">
        <f>P74*'Wskaźniki makroekonomiczne'!Q$45</f>
        <v>0.43135598167070544</v>
      </c>
      <c r="R74" s="169">
        <f>Q74*'Wskaźniki makroekonomiczne'!R$45</f>
        <v>0.45508650946400797</v>
      </c>
      <c r="S74" s="169">
        <f>R74*'Wskaźniki makroekonomiczne'!S$45</f>
        <v>0.48045485587392139</v>
      </c>
      <c r="T74" s="169">
        <f>S74*'Wskaźniki makroekonomiczne'!T$45</f>
        <v>0.50900257304296825</v>
      </c>
      <c r="U74" s="169">
        <f>T74*'Wskaźniki makroekonomiczne'!U$45</f>
        <v>0.5185172097683064</v>
      </c>
      <c r="V74" s="169">
        <f>U74*'Wskaźniki makroekonomiczne'!V$45</f>
        <v>0.57135157611291942</v>
      </c>
      <c r="W74" s="169">
        <f>V74*'Wskaźniki makroekonomiczne'!W$45</f>
        <v>0.58963099657180162</v>
      </c>
      <c r="X74" s="169">
        <f>W74*'Wskaźniki makroekonomiczne'!X$45</f>
        <v>0.60573760956199285</v>
      </c>
      <c r="Y74" s="169">
        <f>X74*'Wskaźniki makroekonomiczne'!Y$45</f>
        <v>0.62140019740607444</v>
      </c>
      <c r="Z74" s="169">
        <f>Y74*'Wskaźniki makroekonomiczne'!Z$45</f>
        <v>0.63805822259247835</v>
      </c>
      <c r="AA74" s="169">
        <f>Z74*'Wskaźniki makroekonomiczne'!AA$45</f>
        <v>0.65474644709844565</v>
      </c>
      <c r="AB74" s="169">
        <f>AA74*'Wskaźniki makroekonomiczne'!AB$45</f>
        <v>0.67196959219609564</v>
      </c>
      <c r="AC74" s="169">
        <f>AB74*'Wskaźniki makroekonomiczne'!AC$45</f>
        <v>0.68920697930075847</v>
      </c>
      <c r="AD74" s="169">
        <f>AC74*'Wskaźniki makroekonomiczne'!AD$45</f>
        <v>0.70643390301220232</v>
      </c>
      <c r="AE74" s="169">
        <f>AD74*'Wskaźniki makroekonomiczne'!AE$45</f>
        <v>0.7236240933973509</v>
      </c>
      <c r="AF74" s="169">
        <f>AE74*'Wskaźniki makroekonomiczne'!AF$45</f>
        <v>0.74134722516072982</v>
      </c>
      <c r="AG74" s="169">
        <f>AF74*'Wskaźniki makroekonomiczne'!AG$45</f>
        <v>0.75901952081981749</v>
      </c>
      <c r="AH74" s="169">
        <f>AG74*'Wskaźniki makroekonomiczne'!AH$45</f>
        <v>0.77721776117153707</v>
      </c>
      <c r="AI74" s="169">
        <f>AH74*'Wskaźniki makroekonomiczne'!AI$45</f>
        <v>0.79532552872510498</v>
      </c>
      <c r="AJ74" s="169">
        <f>AI74*'Wskaźniki makroekonomiczne'!AJ$45</f>
        <v>0.81330342496379548</v>
      </c>
      <c r="AK74" s="169">
        <f>AJ74*'Wskaźniki makroekonomiczne'!AK$45</f>
        <v>0.83112272760410666</v>
      </c>
      <c r="AL74" s="169">
        <f>AK74*'Wskaźniki makroekonomiczne'!AL$45</f>
        <v>0.84874413262116466</v>
      </c>
      <c r="AM74" s="169">
        <f>AL74*'Wskaźniki makroekonomiczne'!AM$45</f>
        <v>0.86612771451527182</v>
      </c>
      <c r="AN74" s="169">
        <f>AM74*'Wskaźniki makroekonomiczne'!AN$45</f>
        <v>0.88323189869520669</v>
      </c>
      <c r="AO74" s="169">
        <f>AN74*'Wskaźniki makroekonomiczne'!AO$45</f>
        <v>0.90073025481011249</v>
      </c>
      <c r="AP74" s="169">
        <f>AO74*'Wskaźniki makroekonomiczne'!AP$45</f>
        <v>0.91717186507504367</v>
      </c>
      <c r="AQ74" s="169">
        <f>AP74*'Wskaźniki makroekonomiczne'!AQ$45</f>
        <v>0.93395854430171643</v>
      </c>
      <c r="AR74" s="169">
        <f>AQ74*'Wskaźniki makroekonomiczne'!AR$45</f>
        <v>0.95109107797858039</v>
      </c>
      <c r="AS74" s="169">
        <f>AR74*'Wskaźniki makroekonomiczne'!AS$45</f>
        <v>0.9678130370990069</v>
      </c>
      <c r="AT74" s="169">
        <f>AS74*'Wskaźniki makroekonomiczne'!AT$45</f>
        <v>0.98408789906281957</v>
      </c>
      <c r="AU74" s="169">
        <f>AT74*'Wskaźniki makroekonomiczne'!AU$45</f>
        <v>0.99987958253001141</v>
      </c>
      <c r="AV74" s="169">
        <f>AU74*'Wskaźniki makroekonomiczne'!AV$45</f>
        <v>1.0159599045981014</v>
      </c>
      <c r="AW74" s="169">
        <f>AV74*'Wskaźniki makroekonomiczne'!AW$45</f>
        <v>1.0323261968650617</v>
      </c>
      <c r="AX74" s="169">
        <f>AW74*'Wskaźniki makroekonomiczne'!AX$45</f>
        <v>1.0489813919177653</v>
      </c>
      <c r="AY74" s="169">
        <f>AX74*'Wskaźniki makroekonomiczne'!AY$45</f>
        <v>1.0650800992533154</v>
      </c>
      <c r="AZ74" s="169">
        <f>AY74*'Wskaźniki makroekonomiczne'!AZ$45</f>
        <v>1.0812837583793886</v>
      </c>
      <c r="BA74" s="169">
        <f>AZ74*'Wskaźniki makroekonomiczne'!BA$45</f>
        <v>1.0977339328325795</v>
      </c>
      <c r="BB74" s="169">
        <f>BA74*'Wskaźniki makroekonomiczne'!BB$45</f>
        <v>1.114434372988407</v>
      </c>
      <c r="BC74" s="169">
        <f>BB74*'Wskaźniki makroekonomiczne'!BC$45</f>
        <v>1.1313888862789501</v>
      </c>
      <c r="BD74" s="169">
        <f>BC74*'Wskaźniki makroekonomiczne'!BD$45</f>
        <v>1.1486013380608808</v>
      </c>
      <c r="BE74" s="169">
        <f>BD74*'Wskaźniki makroekonomiczne'!BE$45</f>
        <v>1.1669990798979708</v>
      </c>
      <c r="BF74" s="169">
        <f>BE74*'Wskaźniki makroekonomiczne'!BF$45</f>
        <v>1.1856915078837602</v>
      </c>
      <c r="BG74" s="169">
        <f>BF74*'Wskaźniki makroekonomiczne'!BG$45</f>
        <v>1.2046833421587426</v>
      </c>
      <c r="BH74" s="169">
        <f>BG74*'Wskaźniki makroekonomiczne'!BH$45</f>
        <v>1.2249478934536018</v>
      </c>
      <c r="BI74" s="169">
        <f>BH74*'Wskaźniki makroekonomiczne'!BI$45</f>
        <v>1.2455533244010724</v>
      </c>
    </row>
    <row r="75" spans="1:61" ht="12.75" customHeight="1">
      <c r="A75" s="449"/>
      <c r="B75" s="460" t="s">
        <v>71</v>
      </c>
      <c r="C75" s="461"/>
      <c r="D75" s="414"/>
      <c r="E75" s="415"/>
      <c r="F75" s="415"/>
      <c r="G75" s="415"/>
      <c r="H75" s="415"/>
      <c r="I75" s="415"/>
      <c r="J75" s="416"/>
      <c r="K75" s="170">
        <f>L57*'Wskaźniki makroekonomiczne'!$K$25</f>
        <v>0.63368085888000003</v>
      </c>
      <c r="L75" s="171">
        <f>K75*'Wskaźniki makroekonomiczne'!L$45</f>
        <v>0.68367118155681716</v>
      </c>
      <c r="M75" s="171">
        <f>L75*'Wskaźniki makroekonomiczne'!M$45</f>
        <v>0.71634124810636213</v>
      </c>
      <c r="N75" s="171">
        <f>M75*'Wskaźniki makroekonomiczne'!N$45</f>
        <v>0.72843241788448232</v>
      </c>
      <c r="O75" s="171">
        <f>N75*'Wskaźniki makroekonomiczne'!O$45</f>
        <v>0.74900283935039835</v>
      </c>
      <c r="P75" s="171">
        <f>O75*'Wskaźniki makroekonomiczne'!P$45</f>
        <v>0.76877706603328455</v>
      </c>
      <c r="Q75" s="171">
        <f>P75*'Wskaźniki makroekonomiczne'!Q$45</f>
        <v>0.78626913114660257</v>
      </c>
      <c r="R75" s="171">
        <f>Q75*'Wskaźniki makroekonomiczne'!R$45</f>
        <v>0.82952477674452108</v>
      </c>
      <c r="S75" s="171">
        <f>R75*'Wskaźniki makroekonomiczne'!S$45</f>
        <v>0.87576581323854052</v>
      </c>
      <c r="T75" s="171">
        <f>S75*'Wskaźniki makroekonomiczne'!T$45</f>
        <v>0.92780215845806913</v>
      </c>
      <c r="U75" s="171">
        <f>T75*'Wskaźniki makroekonomiczne'!U$45</f>
        <v>0.94514529375488798</v>
      </c>
      <c r="V75" s="171">
        <f>U75*'Wskaźniki makroekonomiczne'!V$45</f>
        <v>1.0414509741805118</v>
      </c>
      <c r="W75" s="171">
        <f>V75*'Wskaźniki makroekonomiczne'!W$45</f>
        <v>1.0747704241308793</v>
      </c>
      <c r="X75" s="171">
        <f>W75*'Wskaźniki makroekonomiczne'!X$45</f>
        <v>1.1041293136319874</v>
      </c>
      <c r="Y75" s="171">
        <f>X75*'Wskaźniki makroekonomiczne'!Y$45</f>
        <v>1.1326788408414528</v>
      </c>
      <c r="Z75" s="171">
        <f>Y75*'Wskaźniki makroekonomiczne'!Z$45</f>
        <v>1.1630428361179359</v>
      </c>
      <c r="AA75" s="171">
        <f>Z75*'Wskaźniki makroekonomiczne'!AA$45</f>
        <v>1.1934618782553954</v>
      </c>
      <c r="AB75" s="171">
        <f>AA75*'Wskaźniki makroekonomiczne'!AB$45</f>
        <v>1.2248559655219979</v>
      </c>
      <c r="AC75" s="171">
        <f>AB75*'Wskaźniki makroekonomiczne'!AC$45</f>
        <v>1.2562760129026493</v>
      </c>
      <c r="AD75" s="171">
        <f>AC75*'Wskaźniki makroekonomiczne'!AD$45</f>
        <v>1.2876769877690788</v>
      </c>
      <c r="AE75" s="171">
        <f>AD75*'Wskaźniki makroekonomiczne'!AE$45</f>
        <v>1.3190110056863116</v>
      </c>
      <c r="AF75" s="171">
        <f>AE75*'Wskaźniki makroekonomiczne'!AF$45</f>
        <v>1.3513164610524706</v>
      </c>
      <c r="AG75" s="171">
        <f>AF75*'Wskaźniki makroekonomiczne'!AG$45</f>
        <v>1.3835292531399217</v>
      </c>
      <c r="AH75" s="171">
        <f>AG75*'Wskaźniki makroekonomiczne'!AH$45</f>
        <v>1.416700729224069</v>
      </c>
      <c r="AI75" s="171">
        <f>AH75*'Wskaźniki makroekonomiczne'!AI$45</f>
        <v>1.4497072928660155</v>
      </c>
      <c r="AJ75" s="171">
        <f>AI75*'Wskaźniki makroekonomiczne'!AJ$45</f>
        <v>1.4824771290479324</v>
      </c>
      <c r="AK75" s="171">
        <f>AJ75*'Wskaźniki makroekonomiczne'!AK$45</f>
        <v>1.5149578832277402</v>
      </c>
      <c r="AL75" s="171">
        <f>AK75*'Wskaźniki makroekonomiczne'!AL$45</f>
        <v>1.547077912625922</v>
      </c>
      <c r="AM75" s="171">
        <f>AL75*'Wskaźniki makroekonomiczne'!AM$45</f>
        <v>1.5787644416480922</v>
      </c>
      <c r="AN75" s="171">
        <f>AM75*'Wskaźniki makroekonomiczne'!AN$45</f>
        <v>1.6099416887608848</v>
      </c>
      <c r="AO75" s="171">
        <f>AN75*'Wskaźniki makroekonomiczne'!AO$45</f>
        <v>1.6418374264893207</v>
      </c>
      <c r="AP75" s="171">
        <f>AO75*'Wskaźniki makroekonomiczne'!AP$45</f>
        <v>1.6718069439342584</v>
      </c>
      <c r="AQ75" s="171">
        <f>AP75*'Wskaźniki makroekonomiczne'!AQ$45</f>
        <v>1.702405447841105</v>
      </c>
      <c r="AR75" s="171">
        <f>AQ75*'Wskaźniki makroekonomiczne'!AR$45</f>
        <v>1.7336343699862748</v>
      </c>
      <c r="AS75" s="171">
        <f>AR75*'Wskaźniki makroekonomiczne'!AS$45</f>
        <v>1.7641149030665459</v>
      </c>
      <c r="AT75" s="171">
        <f>AS75*'Wskaźniki makroekonomiczne'!AT$45</f>
        <v>1.7937804742410906</v>
      </c>
      <c r="AU75" s="171">
        <f>AT75*'Wskaźniki makroekonomiczne'!AU$45</f>
        <v>1.8225653149914149</v>
      </c>
      <c r="AV75" s="171">
        <f>AU75*'Wskaźniki makroekonomiczne'!AV$45</f>
        <v>1.8518762817990728</v>
      </c>
      <c r="AW75" s="171">
        <f>AV75*'Wskaźniki makroekonomiczne'!AW$45</f>
        <v>1.8817085107413805</v>
      </c>
      <c r="AX75" s="171">
        <f>AW75*'Wskaźniki makroekonomiczne'!AX$45</f>
        <v>1.912067347293144</v>
      </c>
      <c r="AY75" s="171">
        <f>AX75*'Wskaźniki makroekonomiczne'!AY$45</f>
        <v>1.9414118264870579</v>
      </c>
      <c r="AZ75" s="171">
        <f>AY75*'Wskaźniki makroekonomiczne'!AZ$45</f>
        <v>1.9709476102105332</v>
      </c>
      <c r="BA75" s="171">
        <f>AZ75*'Wskaźniki makroekonomiczne'!BA$45</f>
        <v>2.0009327383277422</v>
      </c>
      <c r="BB75" s="171">
        <f>BA75*'Wskaźniki makroekonomiczne'!BB$45</f>
        <v>2.0313740469662127</v>
      </c>
      <c r="BC75" s="171">
        <f>BB75*'Wskaźniki makroekonomiczne'!BC$45</f>
        <v>2.0622784762553041</v>
      </c>
      <c r="BD75" s="171">
        <f>BC75*'Wskaźniki makroekonomiczne'!BD$45</f>
        <v>2.0936530719084439</v>
      </c>
      <c r="BE75" s="171">
        <f>BD75*'Wskaźniki makroekonomiczne'!BE$45</f>
        <v>2.1271881962697217</v>
      </c>
      <c r="BF75" s="171">
        <f>BE75*'Wskaźniki makroekonomiczne'!BF$45</f>
        <v>2.1612604700666034</v>
      </c>
      <c r="BG75" s="171">
        <f>BF75*'Wskaźniki makroekonomiczne'!BG$45</f>
        <v>2.1958784970994825</v>
      </c>
      <c r="BH75" s="171">
        <f>BG75*'Wskaźniki makroekonomiczne'!BH$45</f>
        <v>2.2328164133837825</v>
      </c>
      <c r="BI75" s="171">
        <f>BH75*'Wskaźniki makroekonomiczne'!BI$45</f>
        <v>2.270375679920944</v>
      </c>
    </row>
    <row r="76" spans="1:61" ht="12.75" customHeight="1">
      <c r="A76" s="450"/>
      <c r="B76" s="467" t="s">
        <v>41</v>
      </c>
      <c r="C76" s="468"/>
      <c r="D76" s="464"/>
      <c r="E76" s="465"/>
      <c r="F76" s="465"/>
      <c r="G76" s="465"/>
      <c r="H76" s="465"/>
      <c r="I76" s="465"/>
      <c r="J76" s="466"/>
      <c r="K76" s="21">
        <f t="shared" ref="K76:AU76" si="14">K74*$B$33+K75*$B$34</f>
        <v>0.44298985967999999</v>
      </c>
      <c r="L76" s="22">
        <f t="shared" si="14"/>
        <v>0.47793679821796009</v>
      </c>
      <c r="M76" s="22">
        <f t="shared" si="14"/>
        <v>0.50077559474102162</v>
      </c>
      <c r="N76" s="22">
        <f t="shared" si="14"/>
        <v>0.50922821805813334</v>
      </c>
      <c r="O76" s="22">
        <f t="shared" si="14"/>
        <v>0.52360846639773206</v>
      </c>
      <c r="P76" s="22">
        <f t="shared" si="14"/>
        <v>0.53743211560660165</v>
      </c>
      <c r="Q76" s="22">
        <f t="shared" si="14"/>
        <v>0.54966036482933789</v>
      </c>
      <c r="R76" s="22">
        <f t="shared" si="14"/>
        <v>0.57989926522417901</v>
      </c>
      <c r="S76" s="22">
        <f t="shared" si="14"/>
        <v>0.61222517499546103</v>
      </c>
      <c r="T76" s="22">
        <f t="shared" si="14"/>
        <v>0.64860243484800195</v>
      </c>
      <c r="U76" s="22">
        <f t="shared" si="14"/>
        <v>0.66072657109716693</v>
      </c>
      <c r="V76" s="22">
        <f t="shared" si="14"/>
        <v>0.72805137546878362</v>
      </c>
      <c r="W76" s="22">
        <f t="shared" si="14"/>
        <v>0.75134413909149422</v>
      </c>
      <c r="X76" s="22">
        <f t="shared" si="14"/>
        <v>0.77186817758532444</v>
      </c>
      <c r="Y76" s="22">
        <f t="shared" si="14"/>
        <v>0.79182641188453395</v>
      </c>
      <c r="Z76" s="22">
        <f t="shared" si="14"/>
        <v>0.81305309376763091</v>
      </c>
      <c r="AA76" s="22">
        <f t="shared" si="14"/>
        <v>0.8343182574840956</v>
      </c>
      <c r="AB76" s="22">
        <f t="shared" si="14"/>
        <v>0.85626504997139641</v>
      </c>
      <c r="AC76" s="22">
        <f t="shared" si="14"/>
        <v>0.87822999050138884</v>
      </c>
      <c r="AD76" s="22">
        <f t="shared" si="14"/>
        <v>0.90018159793116115</v>
      </c>
      <c r="AE76" s="22">
        <f t="shared" si="14"/>
        <v>0.92208639749367116</v>
      </c>
      <c r="AF76" s="22">
        <f t="shared" si="14"/>
        <v>0.94467030379131012</v>
      </c>
      <c r="AG76" s="22">
        <f t="shared" si="14"/>
        <v>0.9671894315931856</v>
      </c>
      <c r="AH76" s="22">
        <f t="shared" si="14"/>
        <v>0.99037875052238111</v>
      </c>
      <c r="AI76" s="22">
        <f t="shared" si="14"/>
        <v>1.0134527834387419</v>
      </c>
      <c r="AJ76" s="22">
        <f t="shared" si="14"/>
        <v>1.0363613263251745</v>
      </c>
      <c r="AK76" s="22">
        <f t="shared" si="14"/>
        <v>1.0590677794786512</v>
      </c>
      <c r="AL76" s="22">
        <f t="shared" si="14"/>
        <v>1.081522059289417</v>
      </c>
      <c r="AM76" s="22">
        <f t="shared" si="14"/>
        <v>1.1036732902262121</v>
      </c>
      <c r="AN76" s="22">
        <f t="shared" si="14"/>
        <v>1.1254684953837661</v>
      </c>
      <c r="AO76" s="22">
        <f t="shared" si="14"/>
        <v>1.147765978703182</v>
      </c>
      <c r="AP76" s="22">
        <f t="shared" si="14"/>
        <v>1.1687168913614485</v>
      </c>
      <c r="AQ76" s="22">
        <f t="shared" si="14"/>
        <v>1.1901075121481792</v>
      </c>
      <c r="AR76" s="22">
        <f t="shared" si="14"/>
        <v>1.2119388419811452</v>
      </c>
      <c r="AS76" s="22">
        <f t="shared" si="14"/>
        <v>1.2332469924215199</v>
      </c>
      <c r="AT76" s="22">
        <f t="shared" si="14"/>
        <v>1.2539854241222432</v>
      </c>
      <c r="AU76" s="22">
        <f t="shared" si="14"/>
        <v>1.274108160017146</v>
      </c>
      <c r="AV76" s="22">
        <f t="shared" ref="AV76:AY76" si="15">AV74*$B$33+AV75*$B$34</f>
        <v>1.2945986969984253</v>
      </c>
      <c r="AW76" s="22">
        <f t="shared" si="15"/>
        <v>1.3154536348238346</v>
      </c>
      <c r="AX76" s="22">
        <f t="shared" si="15"/>
        <v>1.3366767103762249</v>
      </c>
      <c r="AY76" s="22">
        <f t="shared" si="15"/>
        <v>1.3571906749978964</v>
      </c>
      <c r="AZ76" s="22">
        <f t="shared" ref="AZ76:BI76" si="16">AZ74*$B$33+AZ75*$B$34</f>
        <v>1.3778383756564367</v>
      </c>
      <c r="BA76" s="22">
        <f t="shared" si="16"/>
        <v>1.3988002013309671</v>
      </c>
      <c r="BB76" s="22">
        <f t="shared" si="16"/>
        <v>1.420080930981009</v>
      </c>
      <c r="BC76" s="22">
        <f t="shared" si="16"/>
        <v>1.4416854162710682</v>
      </c>
      <c r="BD76" s="22">
        <f t="shared" si="16"/>
        <v>1.4636185826767352</v>
      </c>
      <c r="BE76" s="22">
        <f t="shared" si="16"/>
        <v>1.4870621186885544</v>
      </c>
      <c r="BF76" s="22">
        <f t="shared" si="16"/>
        <v>1.5108811619447078</v>
      </c>
      <c r="BG76" s="22">
        <f t="shared" si="16"/>
        <v>1.5350817271389894</v>
      </c>
      <c r="BH76" s="22">
        <f t="shared" si="16"/>
        <v>1.560904066763662</v>
      </c>
      <c r="BI76" s="22">
        <f t="shared" si="16"/>
        <v>1.5871607762410296</v>
      </c>
    </row>
    <row r="77" spans="1:61" ht="30" customHeight="1">
      <c r="A77" s="144" t="s">
        <v>76</v>
      </c>
      <c r="B77" s="440" t="s">
        <v>69</v>
      </c>
      <c r="C77" s="441"/>
      <c r="D77" s="102">
        <f>'Wskaźniki makroekonomiczne'!D$1</f>
        <v>2003</v>
      </c>
      <c r="E77" s="102">
        <f>D77+1</f>
        <v>2004</v>
      </c>
      <c r="F77" s="102">
        <f t="shared" ref="F77:AY77" si="17">E77+1</f>
        <v>2005</v>
      </c>
      <c r="G77" s="102">
        <f t="shared" si="17"/>
        <v>2006</v>
      </c>
      <c r="H77" s="102">
        <f t="shared" si="17"/>
        <v>2007</v>
      </c>
      <c r="I77" s="102">
        <f t="shared" si="17"/>
        <v>2008</v>
      </c>
      <c r="J77" s="102">
        <f t="shared" si="17"/>
        <v>2009</v>
      </c>
      <c r="K77" s="102">
        <f t="shared" si="17"/>
        <v>2010</v>
      </c>
      <c r="L77" s="102">
        <f t="shared" si="17"/>
        <v>2011</v>
      </c>
      <c r="M77" s="102">
        <f t="shared" si="17"/>
        <v>2012</v>
      </c>
      <c r="N77" s="102">
        <f t="shared" si="17"/>
        <v>2013</v>
      </c>
      <c r="O77" s="102">
        <f t="shared" si="17"/>
        <v>2014</v>
      </c>
      <c r="P77" s="102">
        <f t="shared" si="17"/>
        <v>2015</v>
      </c>
      <c r="Q77" s="102">
        <f t="shared" si="17"/>
        <v>2016</v>
      </c>
      <c r="R77" s="102">
        <f t="shared" si="17"/>
        <v>2017</v>
      </c>
      <c r="S77" s="102">
        <f t="shared" si="17"/>
        <v>2018</v>
      </c>
      <c r="T77" s="102">
        <f t="shared" si="17"/>
        <v>2019</v>
      </c>
      <c r="U77" s="102">
        <f t="shared" si="17"/>
        <v>2020</v>
      </c>
      <c r="V77" s="102">
        <f t="shared" si="17"/>
        <v>2021</v>
      </c>
      <c r="W77" s="102">
        <f t="shared" si="17"/>
        <v>2022</v>
      </c>
      <c r="X77" s="102">
        <f t="shared" si="17"/>
        <v>2023</v>
      </c>
      <c r="Y77" s="102">
        <f t="shared" si="17"/>
        <v>2024</v>
      </c>
      <c r="Z77" s="102">
        <f t="shared" si="17"/>
        <v>2025</v>
      </c>
      <c r="AA77" s="102">
        <f t="shared" si="17"/>
        <v>2026</v>
      </c>
      <c r="AB77" s="102">
        <f t="shared" si="17"/>
        <v>2027</v>
      </c>
      <c r="AC77" s="102">
        <f t="shared" si="17"/>
        <v>2028</v>
      </c>
      <c r="AD77" s="102">
        <f t="shared" si="17"/>
        <v>2029</v>
      </c>
      <c r="AE77" s="102">
        <f t="shared" si="17"/>
        <v>2030</v>
      </c>
      <c r="AF77" s="102">
        <f t="shared" si="17"/>
        <v>2031</v>
      </c>
      <c r="AG77" s="102">
        <f t="shared" si="17"/>
        <v>2032</v>
      </c>
      <c r="AH77" s="102">
        <f t="shared" si="17"/>
        <v>2033</v>
      </c>
      <c r="AI77" s="102">
        <f t="shared" si="17"/>
        <v>2034</v>
      </c>
      <c r="AJ77" s="102">
        <f t="shared" si="17"/>
        <v>2035</v>
      </c>
      <c r="AK77" s="102">
        <f t="shared" si="17"/>
        <v>2036</v>
      </c>
      <c r="AL77" s="102">
        <f t="shared" si="17"/>
        <v>2037</v>
      </c>
      <c r="AM77" s="102">
        <f t="shared" si="17"/>
        <v>2038</v>
      </c>
      <c r="AN77" s="102">
        <f t="shared" si="17"/>
        <v>2039</v>
      </c>
      <c r="AO77" s="102">
        <f t="shared" si="17"/>
        <v>2040</v>
      </c>
      <c r="AP77" s="102">
        <f t="shared" si="17"/>
        <v>2041</v>
      </c>
      <c r="AQ77" s="102">
        <f t="shared" si="17"/>
        <v>2042</v>
      </c>
      <c r="AR77" s="102">
        <f t="shared" si="17"/>
        <v>2043</v>
      </c>
      <c r="AS77" s="102">
        <f t="shared" si="17"/>
        <v>2044</v>
      </c>
      <c r="AT77" s="102">
        <f t="shared" si="17"/>
        <v>2045</v>
      </c>
      <c r="AU77" s="102">
        <f t="shared" si="17"/>
        <v>2046</v>
      </c>
      <c r="AV77" s="102">
        <f t="shared" si="17"/>
        <v>2047</v>
      </c>
      <c r="AW77" s="102">
        <f t="shared" si="17"/>
        <v>2048</v>
      </c>
      <c r="AX77" s="102">
        <f t="shared" si="17"/>
        <v>2049</v>
      </c>
      <c r="AY77" s="102">
        <f t="shared" si="17"/>
        <v>2050</v>
      </c>
      <c r="AZ77" s="102">
        <f t="shared" ref="AZ77:BI77" si="18">AY77+1</f>
        <v>2051</v>
      </c>
      <c r="BA77" s="102">
        <f t="shared" si="18"/>
        <v>2052</v>
      </c>
      <c r="BB77" s="102">
        <f t="shared" si="18"/>
        <v>2053</v>
      </c>
      <c r="BC77" s="102">
        <f t="shared" si="18"/>
        <v>2054</v>
      </c>
      <c r="BD77" s="102">
        <f t="shared" si="18"/>
        <v>2055</v>
      </c>
      <c r="BE77" s="102">
        <f t="shared" si="18"/>
        <v>2056</v>
      </c>
      <c r="BF77" s="102">
        <f t="shared" si="18"/>
        <v>2057</v>
      </c>
      <c r="BG77" s="102">
        <f t="shared" si="18"/>
        <v>2058</v>
      </c>
      <c r="BH77" s="102">
        <f t="shared" si="18"/>
        <v>2059</v>
      </c>
      <c r="BI77" s="102">
        <f t="shared" si="18"/>
        <v>2060</v>
      </c>
    </row>
    <row r="78" spans="1:61" ht="12.75" customHeight="1">
      <c r="A78" s="448" t="s">
        <v>64</v>
      </c>
      <c r="B78" s="458" t="s">
        <v>70</v>
      </c>
      <c r="C78" s="459"/>
      <c r="D78" s="411"/>
      <c r="E78" s="412"/>
      <c r="F78" s="412"/>
      <c r="G78" s="412"/>
      <c r="H78" s="412"/>
      <c r="I78" s="412"/>
      <c r="J78" s="413"/>
      <c r="K78" s="168">
        <f>M39*'Wskaźniki makroekonomiczne'!$K$25</f>
        <v>2.3225185799999998E-3</v>
      </c>
      <c r="L78" s="169">
        <f>K78*'Wskaźniki makroekonomiczne'!L$45</f>
        <v>2.5057392842553093E-3</v>
      </c>
      <c r="M78" s="169">
        <f>L78*'Wskaźniki makroekonomiczne'!M$45</f>
        <v>2.6254791115009409E-3</v>
      </c>
      <c r="N78" s="169">
        <f>M78*'Wskaźniki makroekonomiczne'!N$45</f>
        <v>2.669794741474761E-3</v>
      </c>
      <c r="O78" s="169">
        <f>N78*'Wskaźniki makroekonomiczne'!O$45</f>
        <v>2.7451878757055489E-3</v>
      </c>
      <c r="P78" s="169">
        <f>O78*'Wskaźniki makroekonomiczne'!P$45</f>
        <v>2.81766285776088E-3</v>
      </c>
      <c r="Q78" s="169">
        <f>P78*'Wskaźniki makroekonomiczne'!Q$45</f>
        <v>2.8817734359154021E-3</v>
      </c>
      <c r="R78" s="169">
        <f>Q78*'Wskaźniki makroekonomiczne'!R$45</f>
        <v>3.0403107172349338E-3</v>
      </c>
      <c r="S78" s="169">
        <f>R78*'Wskaźniki makroekonomiczne'!S$45</f>
        <v>3.2097898247554525E-3</v>
      </c>
      <c r="T78" s="169">
        <f>S78*'Wskaźniki makroekonomiczne'!T$45</f>
        <v>3.4005094542251752E-3</v>
      </c>
      <c r="U78" s="169">
        <f>T78*'Wskaźniki makroekonomiczne'!U$45</f>
        <v>3.4640741862158307E-3</v>
      </c>
      <c r="V78" s="169">
        <f>U78*'Wskaźniki makroekonomiczne'!V$45</f>
        <v>3.8170463945659179E-3</v>
      </c>
      <c r="W78" s="169">
        <f>V78*'Wskaźniki makroekonomiczne'!W$45</f>
        <v>3.939166292146354E-3</v>
      </c>
      <c r="X78" s="169">
        <f>W78*'Wskaźniki makroekonomiczne'!X$45</f>
        <v>4.0467702467221738E-3</v>
      </c>
      <c r="Y78" s="169">
        <f>X78*'Wskaźniki makroekonomiczne'!Y$45</f>
        <v>4.1514077885778525E-3</v>
      </c>
      <c r="Z78" s="169">
        <f>Y78*'Wskaźniki makroekonomiczne'!Z$45</f>
        <v>4.2626955799075546E-3</v>
      </c>
      <c r="AA78" s="169">
        <f>Z78*'Wskaźniki makroekonomiczne'!AA$45</f>
        <v>4.3741851247786441E-3</v>
      </c>
      <c r="AB78" s="169">
        <f>AA78*'Wskaźniki makroekonomiczne'!AB$45</f>
        <v>4.4892483304239854E-3</v>
      </c>
      <c r="AC78" s="169">
        <f>AB78*'Wskaźniki makroekonomiczne'!AC$45</f>
        <v>4.6044066830922678E-3</v>
      </c>
      <c r="AD78" s="169">
        <f>AC78*'Wskaźniki makroekonomiczne'!AD$45</f>
        <v>4.7194951326412953E-3</v>
      </c>
      <c r="AE78" s="169">
        <f>AD78*'Wskaźniki makroekonomiczne'!AE$45</f>
        <v>4.8343381767052274E-3</v>
      </c>
      <c r="AF78" s="169">
        <f>AE78*'Wskaźniki makroekonomiczne'!AF$45</f>
        <v>4.9527416589500231E-3</v>
      </c>
      <c r="AG78" s="169">
        <f>AF78*'Wskaźniki makroekonomiczne'!AG$45</f>
        <v>5.070805518838443E-3</v>
      </c>
      <c r="AH78" s="169">
        <f>AG78*'Wskaźniki makroekonomiczne'!AH$45</f>
        <v>5.1923830739308034E-3</v>
      </c>
      <c r="AI78" s="169">
        <f>AH78*'Wskaźniki makroekonomiczne'!AI$45</f>
        <v>5.3133562045629378E-3</v>
      </c>
      <c r="AJ78" s="169">
        <f>AI78*'Wskaźniki makroekonomiczne'!AJ$45</f>
        <v>5.4334616998284509E-3</v>
      </c>
      <c r="AK78" s="169">
        <f>AJ78*'Wskaźniki makroekonomiczne'!AK$45</f>
        <v>5.5525076738670983E-3</v>
      </c>
      <c r="AL78" s="169">
        <f>AK78*'Wskaźniki makroekonomiczne'!AL$45</f>
        <v>5.6702315470471623E-3</v>
      </c>
      <c r="AM78" s="169">
        <f>AL78*'Wskaźniki makroekonomiczne'!AM$45</f>
        <v>5.7863665878305787E-3</v>
      </c>
      <c r="AN78" s="169">
        <f>AM78*'Wskaźniki makroekonomiczne'!AN$45</f>
        <v>5.9006350475418173E-3</v>
      </c>
      <c r="AO78" s="169">
        <f>AN78*'Wskaźniki makroekonomiczne'!AO$45</f>
        <v>6.0175368640619335E-3</v>
      </c>
      <c r="AP78" s="169">
        <f>AO78*'Wskaźniki makroekonomiczne'!AP$45</f>
        <v>6.1273788454380557E-3</v>
      </c>
      <c r="AQ78" s="169">
        <f>AP78*'Wskaźniki makroekonomiczne'!AQ$45</f>
        <v>6.2395261398497225E-3</v>
      </c>
      <c r="AR78" s="169">
        <f>AQ78*'Wskaźniki makroekonomiczne'!AR$45</f>
        <v>6.3539839949342571E-3</v>
      </c>
      <c r="AS78" s="169">
        <f>AR78*'Wskaźniki makroekonomiczne'!AS$45</f>
        <v>6.4656989117022256E-3</v>
      </c>
      <c r="AT78" s="169">
        <f>AS78*'Wskaźniki makroekonomiczne'!AT$45</f>
        <v>6.5744268924731262E-3</v>
      </c>
      <c r="AU78" s="169">
        <f>AT78*'Wskaźniki makroekonomiczne'!AU$45</f>
        <v>6.6799268875071078E-3</v>
      </c>
      <c r="AV78" s="169">
        <f>AU78*'Wskaźniki makroekonomiczne'!AV$45</f>
        <v>6.7873551994950508E-3</v>
      </c>
      <c r="AW78" s="169">
        <f>AV78*'Wskaźniki makroekonomiczne'!AW$45</f>
        <v>6.8966940015598348E-3</v>
      </c>
      <c r="AX78" s="169">
        <f>AW78*'Wskaźniki makroekonomiczne'!AX$45</f>
        <v>7.0079628855265605E-3</v>
      </c>
      <c r="AY78" s="169">
        <f>AX78*'Wskaźniki makroekonomiczne'!AY$45</f>
        <v>7.1155140245474638E-3</v>
      </c>
      <c r="AZ78" s="169">
        <f>AY78*'Wskaźniki makroekonomiczne'!AZ$45</f>
        <v>7.2237663182870525E-3</v>
      </c>
      <c r="BA78" s="169">
        <f>AZ78*'Wskaźniki makroekonomiczne'!BA$45</f>
        <v>7.333665514704291E-3</v>
      </c>
      <c r="BB78" s="169">
        <f>BA78*'Wskaźniki makroekonomiczne'!BB$45</f>
        <v>7.4452366690505372E-3</v>
      </c>
      <c r="BC78" s="169">
        <f>BB78*'Wskaźniki makroekonomiczne'!BC$45</f>
        <v>7.5585052177566973E-3</v>
      </c>
      <c r="BD78" s="169">
        <f>BC78*'Wskaźniki makroekonomiczne'!BD$45</f>
        <v>7.6734969842323251E-3</v>
      </c>
      <c r="BE78" s="169">
        <f>BD78*'Wskaźniki makroekonomiczne'!BE$45</f>
        <v>7.7964073551552177E-3</v>
      </c>
      <c r="BF78" s="169">
        <f>BE78*'Wskaźniki makroekonomiczne'!BF$45</f>
        <v>7.921286445074345E-3</v>
      </c>
      <c r="BG78" s="169">
        <f>BF78*'Wskaźniki makroekonomiczne'!BG$45</f>
        <v>8.0481657879803454E-3</v>
      </c>
      <c r="BH78" s="169">
        <f>BG78*'Wskaźniki makroekonomiczne'!BH$45</f>
        <v>8.1835478113988832E-3</v>
      </c>
      <c r="BI78" s="169">
        <f>BH78*'Wskaźniki makroekonomiczne'!BI$45</f>
        <v>8.3212071602040659E-3</v>
      </c>
    </row>
    <row r="79" spans="1:61" ht="12.75" customHeight="1">
      <c r="A79" s="449"/>
      <c r="B79" s="460" t="s">
        <v>71</v>
      </c>
      <c r="C79" s="461"/>
      <c r="D79" s="414"/>
      <c r="E79" s="415"/>
      <c r="F79" s="415"/>
      <c r="G79" s="415"/>
      <c r="H79" s="415"/>
      <c r="I79" s="415"/>
      <c r="J79" s="416"/>
      <c r="K79" s="170">
        <f>M41*'Wskaźniki makroekonomiczne'!$K$25</f>
        <v>4.2783236999999995E-3</v>
      </c>
      <c r="L79" s="171">
        <f>K79*'Wskaźniki makroekonomiczne'!L$45</f>
        <v>4.6158355236282011E-3</v>
      </c>
      <c r="M79" s="171">
        <f>L79*'Wskaźniki makroekonomiczne'!M$45</f>
        <v>4.8364088896069961E-3</v>
      </c>
      <c r="N79" s="171">
        <f>M79*'Wskaźniki makroekonomiczne'!N$45</f>
        <v>4.9180429448219274E-3</v>
      </c>
      <c r="O79" s="171">
        <f>N79*'Wskaźniki makroekonomiczne'!O$45</f>
        <v>5.0569250341944314E-3</v>
      </c>
      <c r="P79" s="171">
        <f>O79*'Wskaźniki makroekonomiczne'!P$45</f>
        <v>5.1904315800858306E-3</v>
      </c>
      <c r="Q79" s="171">
        <f>P79*'Wskaźniki makroekonomiczne'!Q$45</f>
        <v>5.3085300135283708E-3</v>
      </c>
      <c r="R79" s="171">
        <f>Q79*'Wskaźniki makroekonomiczne'!R$45</f>
        <v>5.6005723738538236E-3</v>
      </c>
      <c r="S79" s="171">
        <f>R79*'Wskaźniki makroekonomiczne'!S$45</f>
        <v>5.9127707298126733E-3</v>
      </c>
      <c r="T79" s="171">
        <f>S79*'Wskaźniki makroekonomiczne'!T$45</f>
        <v>6.2640963630463727E-3</v>
      </c>
      <c r="U79" s="171">
        <f>T79*'Wskaźniki makroekonomiczne'!U$45</f>
        <v>6.3811892903975799E-3</v>
      </c>
      <c r="V79" s="171">
        <f>U79*'Wskaźniki makroekonomiczne'!V$45</f>
        <v>7.0314012531477402E-3</v>
      </c>
      <c r="W79" s="171">
        <f>V79*'Wskaźniki makroekonomiczne'!W$45</f>
        <v>7.2563589592169655E-3</v>
      </c>
      <c r="X79" s="171">
        <f>W79*'Wskaźniki makroekonomiczne'!X$45</f>
        <v>7.4545767702776872E-3</v>
      </c>
      <c r="Y79" s="171">
        <f>X79*'Wskaźniki makroekonomiczne'!Y$45</f>
        <v>7.6473301368539378E-3</v>
      </c>
      <c r="Z79" s="171">
        <f>Y79*'Wskaźniki makroekonomiczne'!Z$45</f>
        <v>7.8523339629876007E-3</v>
      </c>
      <c r="AA79" s="171">
        <f>Z79*'Wskaźniki makroekonomiczne'!AA$45</f>
        <v>8.0577094403817134E-3</v>
      </c>
      <c r="AB79" s="171">
        <f>AA79*'Wskaźniki makroekonomiczne'!AB$45</f>
        <v>8.2696679770968146E-3</v>
      </c>
      <c r="AC79" s="171">
        <f>AB79*'Wskaźniki makroekonomiczne'!AC$45</f>
        <v>8.4818017846436493E-3</v>
      </c>
      <c r="AD79" s="171">
        <f>AC79*'Wskaźniki makroekonomiczne'!AD$45</f>
        <v>8.6938068232865935E-3</v>
      </c>
      <c r="AE79" s="171">
        <f>AD79*'Wskaźniki makroekonomiczne'!AE$45</f>
        <v>8.905359799193836E-3</v>
      </c>
      <c r="AF79" s="171">
        <f>AE79*'Wskaźniki makroekonomiczne'!AF$45</f>
        <v>9.1234714770131974E-3</v>
      </c>
      <c r="AG79" s="171">
        <f>AF79*'Wskaźniki makroekonomiczne'!AG$45</f>
        <v>9.3409575347023922E-3</v>
      </c>
      <c r="AH79" s="171">
        <f>AG79*'Wskaźniki makroekonomiczne'!AH$45</f>
        <v>9.5649161888198986E-3</v>
      </c>
      <c r="AI79" s="171">
        <f>AH79*'Wskaźniki makroekonomiczne'!AI$45</f>
        <v>9.787761429458041E-3</v>
      </c>
      <c r="AJ79" s="171">
        <f>AI79*'Wskaźniki makroekonomiczne'!AJ$45</f>
        <v>1.0009008394420829E-2</v>
      </c>
      <c r="AK79" s="171">
        <f>AJ79*'Wskaźniki makroekonomiczne'!AK$45</f>
        <v>1.022830360975518E-2</v>
      </c>
      <c r="AL79" s="171">
        <f>AK79*'Wskaźniki makroekonomiczne'!AL$45</f>
        <v>1.0445163376139509E-2</v>
      </c>
      <c r="AM79" s="171">
        <f>AL79*'Wskaźniki makroekonomiczne'!AM$45</f>
        <v>1.0659096346003698E-2</v>
      </c>
      <c r="AN79" s="171">
        <f>AM79*'Wskaźniki makroekonomiczne'!AN$45</f>
        <v>1.0869590877050717E-2</v>
      </c>
      <c r="AO79" s="171">
        <f>AN79*'Wskaźniki makroekonomiczne'!AO$45</f>
        <v>1.1084936328535142E-2</v>
      </c>
      <c r="AP79" s="171">
        <f>AO79*'Wskaźniki makroekonomiczne'!AP$45</f>
        <v>1.1287276820543788E-2</v>
      </c>
      <c r="AQ79" s="171">
        <f>AP79*'Wskaźniki makroekonomiczne'!AQ$45</f>
        <v>1.1493863941828438E-2</v>
      </c>
      <c r="AR79" s="171">
        <f>AQ79*'Wskaźniki makroekonomiczne'!AR$45</f>
        <v>1.1704707359089423E-2</v>
      </c>
      <c r="AS79" s="171">
        <f>AR79*'Wskaźniki makroekonomiczne'!AS$45</f>
        <v>1.1910497995240944E-2</v>
      </c>
      <c r="AT79" s="171">
        <f>AS79*'Wskaźniki makroekonomiczne'!AT$45</f>
        <v>1.211078638087155E-2</v>
      </c>
      <c r="AU79" s="171">
        <f>AT79*'Wskaźniki makroekonomiczne'!AU$45</f>
        <v>1.230512847698678E-2</v>
      </c>
      <c r="AV79" s="171">
        <f>AU79*'Wskaźniki makroekonomiczne'!AV$45</f>
        <v>1.2503022735911938E-2</v>
      </c>
      <c r="AW79" s="171">
        <f>AV79*'Wskaźniki makroekonomiczne'!AW$45</f>
        <v>1.2704436318662856E-2</v>
      </c>
      <c r="AX79" s="171">
        <f>AW79*'Wskaźniki makroekonomiczne'!AX$45</f>
        <v>1.2909405315443667E-2</v>
      </c>
      <c r="AY79" s="171">
        <f>AX79*'Wskaźniki makroekonomiczne'!AY$45</f>
        <v>1.3107525834692699E-2</v>
      </c>
      <c r="AZ79" s="171">
        <f>AY79*'Wskaźniki makroekonomiczne'!AZ$45</f>
        <v>1.330693795473931E-2</v>
      </c>
      <c r="BA79" s="171">
        <f>AZ79*'Wskaźniki makroekonomiczne'!BA$45</f>
        <v>1.3509383842876329E-2</v>
      </c>
      <c r="BB79" s="171">
        <f>BA79*'Wskaźniki makroekonomiczne'!BB$45</f>
        <v>1.3714909653514152E-2</v>
      </c>
      <c r="BC79" s="171">
        <f>BB79*'Wskaźniki makroekonomiczne'!BC$45</f>
        <v>1.3923562243236026E-2</v>
      </c>
      <c r="BD79" s="171">
        <f>BC79*'Wskaźniki makroekonomiczne'!BD$45</f>
        <v>1.4135389181480603E-2</v>
      </c>
      <c r="BE79" s="171">
        <f>BD79*'Wskaźniki makroekonomiczne'!BE$45</f>
        <v>1.4361803022654353E-2</v>
      </c>
      <c r="BF79" s="171">
        <f>BE79*'Wskaźniki makroekonomiczne'!BF$45</f>
        <v>1.4591843451452745E-2</v>
      </c>
      <c r="BG79" s="171">
        <f>BF79*'Wskaźniki makroekonomiczne'!BG$45</f>
        <v>1.4825568556805904E-2</v>
      </c>
      <c r="BH79" s="171">
        <f>BG79*'Wskaźniki makroekonomiczne'!BH$45</f>
        <v>1.5074956494682159E-2</v>
      </c>
      <c r="BI79" s="171">
        <f>BH79*'Wskaźniki makroekonomiczne'!BI$45</f>
        <v>1.5328539505639076E-2</v>
      </c>
    </row>
    <row r="80" spans="1:61" ht="12.75" customHeight="1">
      <c r="A80" s="450"/>
      <c r="B80" s="467" t="s">
        <v>41</v>
      </c>
      <c r="C80" s="468"/>
      <c r="D80" s="464"/>
      <c r="E80" s="465"/>
      <c r="F80" s="465"/>
      <c r="G80" s="465"/>
      <c r="H80" s="465"/>
      <c r="I80" s="465"/>
      <c r="J80" s="466"/>
      <c r="K80" s="21">
        <f t="shared" ref="K80:AU80" si="19">K78*$B$33+K79*$B$34</f>
        <v>2.9744536199999994E-3</v>
      </c>
      <c r="L80" s="22">
        <f t="shared" si="19"/>
        <v>3.2091046973796067E-3</v>
      </c>
      <c r="M80" s="22">
        <f t="shared" si="19"/>
        <v>3.3624557042029593E-3</v>
      </c>
      <c r="N80" s="22">
        <f t="shared" si="19"/>
        <v>3.4192108092571498E-3</v>
      </c>
      <c r="O80" s="22">
        <f t="shared" si="19"/>
        <v>3.5157669285351767E-3</v>
      </c>
      <c r="P80" s="22">
        <f t="shared" si="19"/>
        <v>3.6085857652025303E-3</v>
      </c>
      <c r="Q80" s="22">
        <f t="shared" si="19"/>
        <v>3.6906922951197253E-3</v>
      </c>
      <c r="R80" s="22">
        <f t="shared" si="19"/>
        <v>3.8937312694412307E-3</v>
      </c>
      <c r="S80" s="22">
        <f t="shared" si="19"/>
        <v>4.1107834597745264E-3</v>
      </c>
      <c r="T80" s="22">
        <f t="shared" si="19"/>
        <v>4.3550384238322404E-3</v>
      </c>
      <c r="U80" s="22">
        <f t="shared" si="19"/>
        <v>4.4364458876097468E-3</v>
      </c>
      <c r="V80" s="22">
        <f t="shared" si="19"/>
        <v>4.8884980140931917E-3</v>
      </c>
      <c r="W80" s="22">
        <f t="shared" si="19"/>
        <v>5.0448971811698912E-3</v>
      </c>
      <c r="X80" s="22">
        <f t="shared" si="19"/>
        <v>5.1827057545740119E-3</v>
      </c>
      <c r="Y80" s="22">
        <f t="shared" si="19"/>
        <v>5.316715238003214E-3</v>
      </c>
      <c r="Z80" s="22">
        <f t="shared" si="19"/>
        <v>5.4592417076009033E-3</v>
      </c>
      <c r="AA80" s="22">
        <f t="shared" si="19"/>
        <v>5.6020265633129999E-3</v>
      </c>
      <c r="AB80" s="22">
        <f t="shared" si="19"/>
        <v>5.7493882126482612E-3</v>
      </c>
      <c r="AC80" s="22">
        <f t="shared" si="19"/>
        <v>5.8968717169427289E-3</v>
      </c>
      <c r="AD80" s="22">
        <f t="shared" si="19"/>
        <v>6.0442656961897283E-3</v>
      </c>
      <c r="AE80" s="22">
        <f t="shared" si="19"/>
        <v>6.1913453842014302E-3</v>
      </c>
      <c r="AF80" s="22">
        <f t="shared" si="19"/>
        <v>6.3429849316377481E-3</v>
      </c>
      <c r="AG80" s="22">
        <f t="shared" si="19"/>
        <v>6.4941895241264263E-3</v>
      </c>
      <c r="AH80" s="22">
        <f t="shared" si="19"/>
        <v>6.6498941122271685E-3</v>
      </c>
      <c r="AI80" s="22">
        <f t="shared" si="19"/>
        <v>6.8048246128613061E-3</v>
      </c>
      <c r="AJ80" s="22">
        <f t="shared" si="19"/>
        <v>6.9586439313592437E-3</v>
      </c>
      <c r="AK80" s="22">
        <f t="shared" si="19"/>
        <v>7.1111063191631255E-3</v>
      </c>
      <c r="AL80" s="22">
        <f t="shared" si="19"/>
        <v>7.2618754900779445E-3</v>
      </c>
      <c r="AM80" s="22">
        <f t="shared" si="19"/>
        <v>7.4106098405549523E-3</v>
      </c>
      <c r="AN80" s="22">
        <f t="shared" si="19"/>
        <v>7.5569536573781172E-3</v>
      </c>
      <c r="AO80" s="22">
        <f t="shared" si="19"/>
        <v>7.7066700188863366E-3</v>
      </c>
      <c r="AP80" s="22">
        <f t="shared" si="19"/>
        <v>7.8473448371399659E-3</v>
      </c>
      <c r="AQ80" s="22">
        <f t="shared" si="19"/>
        <v>7.9909720738426289E-3</v>
      </c>
      <c r="AR80" s="22">
        <f t="shared" si="19"/>
        <v>8.1375584496526446E-3</v>
      </c>
      <c r="AS80" s="22">
        <f t="shared" si="19"/>
        <v>8.2806319395484669E-3</v>
      </c>
      <c r="AT80" s="22">
        <f t="shared" si="19"/>
        <v>8.4198800552726001E-3</v>
      </c>
      <c r="AU80" s="22">
        <f t="shared" si="19"/>
        <v>8.5549940840003308E-3</v>
      </c>
      <c r="AV80" s="22">
        <f t="shared" ref="AV80:AY80" si="20">AV78*$B$33+AV79*$B$34</f>
        <v>8.6925777116340138E-3</v>
      </c>
      <c r="AW80" s="22">
        <f t="shared" si="20"/>
        <v>8.8326081072608413E-3</v>
      </c>
      <c r="AX80" s="22">
        <f t="shared" si="20"/>
        <v>8.9751103621655958E-3</v>
      </c>
      <c r="AY80" s="22">
        <f t="shared" si="20"/>
        <v>9.1128512945958771E-3</v>
      </c>
      <c r="AZ80" s="22">
        <f t="shared" ref="AZ80:BI80" si="21">AZ78*$B$33+AZ79*$B$34</f>
        <v>9.2514901971044727E-3</v>
      </c>
      <c r="BA80" s="22">
        <f t="shared" si="21"/>
        <v>9.3922382907616377E-3</v>
      </c>
      <c r="BB80" s="22">
        <f t="shared" si="21"/>
        <v>9.5351276638717432E-3</v>
      </c>
      <c r="BC80" s="22">
        <f t="shared" si="21"/>
        <v>9.6801908929164734E-3</v>
      </c>
      <c r="BD80" s="22">
        <f t="shared" si="21"/>
        <v>9.8274610499817505E-3</v>
      </c>
      <c r="BE80" s="22">
        <f t="shared" si="21"/>
        <v>9.9848725776549296E-3</v>
      </c>
      <c r="BF80" s="22">
        <f t="shared" si="21"/>
        <v>1.0144805447200478E-2</v>
      </c>
      <c r="BG80" s="22">
        <f t="shared" si="21"/>
        <v>1.0307300044255532E-2</v>
      </c>
      <c r="BH80" s="22">
        <f t="shared" si="21"/>
        <v>1.0480684039159974E-2</v>
      </c>
      <c r="BI80" s="22">
        <f t="shared" si="21"/>
        <v>1.0656984608682404E-2</v>
      </c>
    </row>
    <row r="81" spans="1:61" ht="12.75" customHeight="1">
      <c r="A81" s="453" t="s">
        <v>65</v>
      </c>
      <c r="B81" s="458" t="s">
        <v>70</v>
      </c>
      <c r="C81" s="459"/>
      <c r="D81" s="411"/>
      <c r="E81" s="412"/>
      <c r="F81" s="412"/>
      <c r="G81" s="412"/>
      <c r="H81" s="412"/>
      <c r="I81" s="412"/>
      <c r="J81" s="413"/>
      <c r="K81" s="168">
        <f>M43*'Wskaźniki makroekonomiczne'!$K$25</f>
        <v>4.7672749799999997E-3</v>
      </c>
      <c r="L81" s="169">
        <f>K81*'Wskaźniki makroekonomiczne'!L$45</f>
        <v>5.1433595834714249E-3</v>
      </c>
      <c r="M81" s="169">
        <f>L81*'Wskaźniki makroekonomiczne'!M$45</f>
        <v>5.3891413341335109E-3</v>
      </c>
      <c r="N81" s="169">
        <f>M81*'Wskaźniki makroekonomiczne'!N$45</f>
        <v>5.4801049956587208E-3</v>
      </c>
      <c r="O81" s="169">
        <f>N81*'Wskaźniki makroekonomiczne'!O$45</f>
        <v>5.6348593238166539E-3</v>
      </c>
      <c r="P81" s="169">
        <f>O81*'Wskaźniki makroekonomiczne'!P$45</f>
        <v>5.7836237606670709E-3</v>
      </c>
      <c r="Q81" s="169">
        <f>P81*'Wskaźniki makroekonomiczne'!Q$45</f>
        <v>5.9152191579316159E-3</v>
      </c>
      <c r="R81" s="169">
        <f>Q81*'Wskaźniki makroekonomiczne'!R$45</f>
        <v>6.2406377880085493E-3</v>
      </c>
      <c r="S81" s="169">
        <f>R81*'Wskaźniki makroekonomiczne'!S$45</f>
        <v>6.588515956076982E-3</v>
      </c>
      <c r="T81" s="169">
        <f>S81*'Wskaźniki makroekonomiczne'!T$45</f>
        <v>6.9799930902516762E-3</v>
      </c>
      <c r="U81" s="169">
        <f>T81*'Wskaźniki makroekonomiczne'!U$45</f>
        <v>7.1104680664430221E-3</v>
      </c>
      <c r="V81" s="169">
        <f>U81*'Wskaźniki makroekonomiczne'!V$45</f>
        <v>7.834989967793202E-3</v>
      </c>
      <c r="W81" s="169">
        <f>V81*'Wskaźniki makroekonomiczne'!W$45</f>
        <v>8.0856571259846251E-3</v>
      </c>
      <c r="X81" s="169">
        <f>W81*'Wskaźniki makroekonomiczne'!X$45</f>
        <v>8.3065284011665727E-3</v>
      </c>
      <c r="Y81" s="169">
        <f>X81*'Wskaźniki makroekonomiczne'!Y$45</f>
        <v>8.5213107239229657E-3</v>
      </c>
      <c r="Z81" s="169">
        <f>Y81*'Wskaźniki makroekonomiczne'!Z$45</f>
        <v>8.7497435587576191E-3</v>
      </c>
      <c r="AA81" s="169">
        <f>Z81*'Wskaźniki makroekonomiczne'!AA$45</f>
        <v>8.9785905192824866E-3</v>
      </c>
      <c r="AB81" s="169">
        <f>AA81*'Wskaźniki makroekonomiczne'!AB$45</f>
        <v>9.2147728887650281E-3</v>
      </c>
      <c r="AC81" s="169">
        <f>AB81*'Wskaźniki makroekonomiczne'!AC$45</f>
        <v>9.4511505600315023E-3</v>
      </c>
      <c r="AD81" s="169">
        <f>AC81*'Wskaźniki makroekonomiczne'!AD$45</f>
        <v>9.687384745947927E-3</v>
      </c>
      <c r="AE81" s="169">
        <f>AD81*'Wskaźniki makroekonomiczne'!AE$45</f>
        <v>9.9231152048159989E-3</v>
      </c>
      <c r="AF81" s="169">
        <f>AE81*'Wskaźniki makroekonomiczne'!AF$45</f>
        <v>1.0166153931529002E-2</v>
      </c>
      <c r="AG81" s="169">
        <f>AF81*'Wskaźniki makroekonomiczne'!AG$45</f>
        <v>1.0408495538668391E-2</v>
      </c>
      <c r="AH81" s="169">
        <f>AG81*'Wskaźniki makroekonomiczne'!AH$45</f>
        <v>1.0658049467542183E-2</v>
      </c>
      <c r="AI81" s="169">
        <f>AH81*'Wskaźniki makroekonomiczne'!AI$45</f>
        <v>1.0906362735681827E-2</v>
      </c>
      <c r="AJ81" s="169">
        <f>AI81*'Wskaźniki makroekonomiczne'!AJ$45</f>
        <v>1.1152895068068934E-2</v>
      </c>
      <c r="AK81" s="169">
        <f>AJ81*'Wskaźniki makroekonomiczne'!AK$45</f>
        <v>1.139725259372721E-2</v>
      </c>
      <c r="AL81" s="169">
        <f>AK81*'Wskaźniki makroekonomiczne'!AL$45</f>
        <v>1.1638896333412604E-2</v>
      </c>
      <c r="AM81" s="169">
        <f>AL81*'Wskaźniki makroekonomiczne'!AM$45</f>
        <v>1.1877278785546985E-2</v>
      </c>
      <c r="AN81" s="169">
        <f>AM81*'Wskaźniki makroekonomiczne'!AN$45</f>
        <v>1.2111829834427948E-2</v>
      </c>
      <c r="AO81" s="169">
        <f>AN81*'Wskaźniki makroekonomiczne'!AO$45</f>
        <v>1.235178619465345E-2</v>
      </c>
      <c r="AP81" s="169">
        <f>AO81*'Wskaźniki makroekonomiczne'!AP$45</f>
        <v>1.2577251314320227E-2</v>
      </c>
      <c r="AQ81" s="169">
        <f>AP81*'Wskaźniki makroekonomiczne'!AQ$45</f>
        <v>1.2807448392323123E-2</v>
      </c>
      <c r="AR81" s="169">
        <f>AQ81*'Wskaźniki makroekonomiczne'!AR$45</f>
        <v>1.304238820012822E-2</v>
      </c>
      <c r="AS81" s="169">
        <f>AR81*'Wskaźniki makroekonomiczne'!AS$45</f>
        <v>1.3271697766125629E-2</v>
      </c>
      <c r="AT81" s="169">
        <f>AS81*'Wskaźniki makroekonomiczne'!AT$45</f>
        <v>1.3494876252971161E-2</v>
      </c>
      <c r="AU81" s="169">
        <f>AT81*'Wskaźniki makroekonomiczne'!AU$45</f>
        <v>1.3711428874356703E-2</v>
      </c>
      <c r="AV81" s="169">
        <f>AU81*'Wskaźniki makroekonomiczne'!AV$45</f>
        <v>1.3931939620016166E-2</v>
      </c>
      <c r="AW81" s="169">
        <f>AV81*'Wskaźniki makroekonomiczne'!AW$45</f>
        <v>1.4156371897938618E-2</v>
      </c>
      <c r="AX81" s="169">
        <f>AW81*'Wskaźniki makroekonomiczne'!AX$45</f>
        <v>1.4384765922922951E-2</v>
      </c>
      <c r="AY81" s="169">
        <f>AX81*'Wskaźniki makroekonomiczne'!AY$45</f>
        <v>1.4605528787229016E-2</v>
      </c>
      <c r="AZ81" s="169">
        <f>AY81*'Wskaźniki makroekonomiczne'!AZ$45</f>
        <v>1.4827730863852383E-2</v>
      </c>
      <c r="BA81" s="169">
        <f>AZ81*'Wskaźniki makroekonomiczne'!BA$45</f>
        <v>1.5053313424919347E-2</v>
      </c>
      <c r="BB81" s="169">
        <f>BA81*'Wskaźniki makroekonomiczne'!BB$45</f>
        <v>1.5282327899630063E-2</v>
      </c>
      <c r="BC81" s="169">
        <f>BB81*'Wskaźniki makroekonomiczne'!BC$45</f>
        <v>1.5514826499605866E-2</v>
      </c>
      <c r="BD81" s="169">
        <f>BC81*'Wskaźniki makroekonomiczne'!BD$45</f>
        <v>1.5750862230792681E-2</v>
      </c>
      <c r="BE81" s="169">
        <f>BD81*'Wskaźniki makroekonomiczne'!BE$45</f>
        <v>1.6003151939529146E-2</v>
      </c>
      <c r="BF81" s="169">
        <f>BE81*'Wskaźniki makroekonomiczne'!BF$45</f>
        <v>1.6259482703047355E-2</v>
      </c>
      <c r="BG81" s="169">
        <f>BF81*'Wskaźniki makroekonomiczne'!BG$45</f>
        <v>1.6519919249012305E-2</v>
      </c>
      <c r="BH81" s="169">
        <f>BG81*'Wskaźniki makroekonomiczne'!BH$45</f>
        <v>1.679780866550299E-2</v>
      </c>
      <c r="BI81" s="169">
        <f>BH81*'Wskaźniki makroekonomiczne'!BI$45</f>
        <v>1.708037259199784E-2</v>
      </c>
    </row>
    <row r="82" spans="1:61" ht="12.75" customHeight="1">
      <c r="A82" s="454"/>
      <c r="B82" s="460" t="s">
        <v>71</v>
      </c>
      <c r="C82" s="461"/>
      <c r="D82" s="414"/>
      <c r="E82" s="415"/>
      <c r="F82" s="415"/>
      <c r="G82" s="415"/>
      <c r="H82" s="415"/>
      <c r="I82" s="415"/>
      <c r="J82" s="416"/>
      <c r="K82" s="170">
        <f>M45*'Wskaźniki makroekonomiczne'!$K$25</f>
        <v>8.6788852199999999E-3</v>
      </c>
      <c r="L82" s="171">
        <f>K82*'Wskaźniki makroekonomiczne'!L$45</f>
        <v>9.3635520622172095E-3</v>
      </c>
      <c r="M82" s="171">
        <f>L82*'Wskaźniki makroekonomiczne'!M$45</f>
        <v>9.8110008903456222E-3</v>
      </c>
      <c r="N82" s="171">
        <f>M82*'Wskaźniki makroekonomiczne'!N$45</f>
        <v>9.9766014023530553E-3</v>
      </c>
      <c r="O82" s="171">
        <f>N82*'Wskaźniki makroekonomiczne'!O$45</f>
        <v>1.0258333640794421E-2</v>
      </c>
      <c r="P82" s="171">
        <f>O82*'Wskaźniki makroekonomiczne'!P$45</f>
        <v>1.0529161205316974E-2</v>
      </c>
      <c r="Q82" s="171">
        <f>P82*'Wskaźniki makroekonomiczne'!Q$45</f>
        <v>1.0768732313157557E-2</v>
      </c>
      <c r="R82" s="171">
        <f>Q82*'Wskaźniki makroekonomiczne'!R$45</f>
        <v>1.1361161101246332E-2</v>
      </c>
      <c r="S82" s="171">
        <f>R82*'Wskaźniki makroekonomiczne'!S$45</f>
        <v>1.1994477766191428E-2</v>
      </c>
      <c r="T82" s="171">
        <f>S82*'Wskaźniki makroekonomiczne'!T$45</f>
        <v>1.2707166907894077E-2</v>
      </c>
      <c r="U82" s="171">
        <f>T82*'Wskaźniki makroekonomiczne'!U$45</f>
        <v>1.2944698274806526E-2</v>
      </c>
      <c r="V82" s="171">
        <f>U82*'Wskaźniki makroekonomiczne'!V$45</f>
        <v>1.4263699684956851E-2</v>
      </c>
      <c r="W82" s="171">
        <f>V82*'Wskaźniki makroekonomiczne'!W$45</f>
        <v>1.472004246012585E-2</v>
      </c>
      <c r="X82" s="171">
        <f>W82*'Wskaźniki makroekonomiczne'!X$45</f>
        <v>1.5122141448277599E-2</v>
      </c>
      <c r="Y82" s="171">
        <f>X82*'Wskaźniki makroekonomiczne'!Y$45</f>
        <v>1.5513155420475136E-2</v>
      </c>
      <c r="Z82" s="171">
        <f>Y82*'Wskaźniki makroekonomiczne'!Z$45</f>
        <v>1.5929020324917709E-2</v>
      </c>
      <c r="AA82" s="171">
        <f>Z82*'Wskaźniki makroekonomiczne'!AA$45</f>
        <v>1.6345639150488624E-2</v>
      </c>
      <c r="AB82" s="171">
        <f>AA82*'Wskaźniki makroekonomiczne'!AB$45</f>
        <v>1.6775612182110686E-2</v>
      </c>
      <c r="AC82" s="171">
        <f>AB82*'Wskaźniki makroekonomiczne'!AC$45</f>
        <v>1.7205940763134267E-2</v>
      </c>
      <c r="AD82" s="171">
        <f>AC82*'Wskaźniki makroekonomiczne'!AD$45</f>
        <v>1.7636008127238527E-2</v>
      </c>
      <c r="AE82" s="171">
        <f>AD82*'Wskaźniki makroekonomiczne'!AE$45</f>
        <v>1.8065158449793221E-2</v>
      </c>
      <c r="AF82" s="171">
        <f>AE82*'Wskaźniki makroekonomiczne'!AF$45</f>
        <v>1.8507613567655352E-2</v>
      </c>
      <c r="AG82" s="171">
        <f>AF82*'Wskaźniki makroekonomiczne'!AG$45</f>
        <v>1.8948799570396292E-2</v>
      </c>
      <c r="AH82" s="171">
        <f>AG82*'Wskaźniki makroekonomiczne'!AH$45</f>
        <v>1.9403115697320374E-2</v>
      </c>
      <c r="AI82" s="171">
        <f>AH82*'Wskaźniki makroekonomiczne'!AI$45</f>
        <v>1.9855173185472034E-2</v>
      </c>
      <c r="AJ82" s="171">
        <f>AI82*'Wskaźniki makroekonomiczne'!AJ$45</f>
        <v>2.0303988457253688E-2</v>
      </c>
      <c r="AK82" s="171">
        <f>AJ82*'Wskaźniki makroekonomiczne'!AK$45</f>
        <v>2.0748844465503371E-2</v>
      </c>
      <c r="AL82" s="171">
        <f>AK82*'Wskaźniki makroekonomiczne'!AL$45</f>
        <v>2.1188759991597295E-2</v>
      </c>
      <c r="AM82" s="171">
        <f>AL82*'Wskaźniki makroekonomiczne'!AM$45</f>
        <v>2.1622738301893221E-2</v>
      </c>
      <c r="AN82" s="171">
        <f>AM82*'Wskaźniki makroekonomiczne'!AN$45</f>
        <v>2.2049741493445744E-2</v>
      </c>
      <c r="AO82" s="171">
        <f>AN82*'Wskaźniki makroekonomiczne'!AO$45</f>
        <v>2.2486585123599863E-2</v>
      </c>
      <c r="AP82" s="171">
        <f>AO82*'Wskaźniki makroekonomiczne'!AP$45</f>
        <v>2.2897047264531688E-2</v>
      </c>
      <c r="AQ82" s="171">
        <f>AP82*'Wskaźniki makroekonomiczne'!AQ$45</f>
        <v>2.3316123996280549E-2</v>
      </c>
      <c r="AR82" s="171">
        <f>AQ82*'Wskaźniki makroekonomiczne'!AR$45</f>
        <v>2.3743834928438547E-2</v>
      </c>
      <c r="AS82" s="171">
        <f>AR82*'Wskaźniki makroekonomiczne'!AS$45</f>
        <v>2.4161295933203063E-2</v>
      </c>
      <c r="AT82" s="171">
        <f>AS82*'Wskaźniki makroekonomiczne'!AT$45</f>
        <v>2.4567595229768004E-2</v>
      </c>
      <c r="AU82" s="171">
        <f>AT82*'Wskaźniki makroekonomiczne'!AU$45</f>
        <v>2.4961832053316042E-2</v>
      </c>
      <c r="AV82" s="171">
        <f>AU82*'Wskaźniki makroekonomiczne'!AV$45</f>
        <v>2.5363274692849935E-2</v>
      </c>
      <c r="AW82" s="171">
        <f>AV82*'Wskaźniki makroekonomiczne'!AW$45</f>
        <v>2.5771856532144657E-2</v>
      </c>
      <c r="AX82" s="171">
        <f>AW82*'Wskaźniki makroekonomiczne'!AX$45</f>
        <v>2.6187650782757158E-2</v>
      </c>
      <c r="AY82" s="171">
        <f>AX82*'Wskaźniki makroekonomiczne'!AY$45</f>
        <v>2.6589552407519482E-2</v>
      </c>
      <c r="AZ82" s="171">
        <f>AY82*'Wskaźniki makroekonomiczne'!AZ$45</f>
        <v>2.6994074136756894E-2</v>
      </c>
      <c r="BA82" s="171">
        <f>AZ82*'Wskaźniki makroekonomiczne'!BA$45</f>
        <v>2.7404750081263418E-2</v>
      </c>
      <c r="BB82" s="171">
        <f>BA82*'Wskaźniki makroekonomiczne'!BB$45</f>
        <v>2.7821673868557287E-2</v>
      </c>
      <c r="BC82" s="171">
        <f>BB82*'Wskaźniki makroekonomiczne'!BC$45</f>
        <v>2.8244940550564517E-2</v>
      </c>
      <c r="BD82" s="171">
        <f>BC82*'Wskaźniki makroekonomiczne'!BD$45</f>
        <v>2.8674646625289232E-2</v>
      </c>
      <c r="BE82" s="171">
        <f>BD82*'Wskaźniki makroekonomiczne'!BE$45</f>
        <v>2.913394327452741E-2</v>
      </c>
      <c r="BF82" s="171">
        <f>BE82*'Wskaźniki makroekonomiczne'!BF$45</f>
        <v>2.9600596715804148E-2</v>
      </c>
      <c r="BG82" s="171">
        <f>BF82*'Wskaźniki makroekonomiczne'!BG$45</f>
        <v>3.0074724786663412E-2</v>
      </c>
      <c r="BH82" s="171">
        <f>BG82*'Wskaźniki makroekonomiczne'!BH$45</f>
        <v>3.0580626032069527E-2</v>
      </c>
      <c r="BI82" s="171">
        <f>BH82*'Wskaźniki makroekonomiczne'!BI$45</f>
        <v>3.1095037282867846E-2</v>
      </c>
    </row>
    <row r="83" spans="1:61" ht="12.75" customHeight="1">
      <c r="A83" s="455"/>
      <c r="B83" s="467" t="s">
        <v>41</v>
      </c>
      <c r="C83" s="468"/>
      <c r="D83" s="464"/>
      <c r="E83" s="465"/>
      <c r="F83" s="465"/>
      <c r="G83" s="465"/>
      <c r="H83" s="465"/>
      <c r="I83" s="465"/>
      <c r="J83" s="466"/>
      <c r="K83" s="21">
        <f t="shared" ref="K83:AU83" si="22">K81*$B$33+K82*$B$34</f>
        <v>6.0711450599999998E-3</v>
      </c>
      <c r="L83" s="22">
        <f t="shared" si="22"/>
        <v>6.5500904097200198E-3</v>
      </c>
      <c r="M83" s="22">
        <f t="shared" si="22"/>
        <v>6.8630945195375485E-3</v>
      </c>
      <c r="N83" s="22">
        <f t="shared" si="22"/>
        <v>6.9789371312234992E-3</v>
      </c>
      <c r="O83" s="22">
        <f t="shared" si="22"/>
        <v>7.1760174294759095E-3</v>
      </c>
      <c r="P83" s="22">
        <f t="shared" si="22"/>
        <v>7.3654695755503725E-3</v>
      </c>
      <c r="Q83" s="22">
        <f t="shared" si="22"/>
        <v>7.5330568763402623E-3</v>
      </c>
      <c r="R83" s="22">
        <f t="shared" si="22"/>
        <v>7.9474788924211448E-3</v>
      </c>
      <c r="S83" s="22">
        <f t="shared" si="22"/>
        <v>8.3905032261151306E-3</v>
      </c>
      <c r="T83" s="22">
        <f t="shared" si="22"/>
        <v>8.8890510294658102E-3</v>
      </c>
      <c r="U83" s="22">
        <f t="shared" si="22"/>
        <v>9.0552114692308561E-3</v>
      </c>
      <c r="V83" s="22">
        <f t="shared" si="22"/>
        <v>9.9778932068477523E-3</v>
      </c>
      <c r="W83" s="22">
        <f t="shared" si="22"/>
        <v>1.0297118904031701E-2</v>
      </c>
      <c r="X83" s="22">
        <f t="shared" si="22"/>
        <v>1.0578399416870249E-2</v>
      </c>
      <c r="Y83" s="22">
        <f t="shared" si="22"/>
        <v>1.0851925622773689E-2</v>
      </c>
      <c r="Z83" s="22">
        <f t="shared" si="22"/>
        <v>1.1142835814144316E-2</v>
      </c>
      <c r="AA83" s="22">
        <f t="shared" si="22"/>
        <v>1.14342733963512E-2</v>
      </c>
      <c r="AB83" s="22">
        <f t="shared" si="22"/>
        <v>1.1735052653213581E-2</v>
      </c>
      <c r="AC83" s="22">
        <f t="shared" si="22"/>
        <v>1.2036080627732423E-2</v>
      </c>
      <c r="AD83" s="22">
        <f t="shared" si="22"/>
        <v>1.2336925873044795E-2</v>
      </c>
      <c r="AE83" s="22">
        <f t="shared" si="22"/>
        <v>1.2637129619808406E-2</v>
      </c>
      <c r="AF83" s="22">
        <f t="shared" si="22"/>
        <v>1.2946640476904452E-2</v>
      </c>
      <c r="AG83" s="22">
        <f t="shared" si="22"/>
        <v>1.3255263549244358E-2</v>
      </c>
      <c r="AH83" s="22">
        <f t="shared" si="22"/>
        <v>1.3573071544134913E-2</v>
      </c>
      <c r="AI83" s="22">
        <f t="shared" si="22"/>
        <v>1.3889299552278564E-2</v>
      </c>
      <c r="AJ83" s="22">
        <f t="shared" si="22"/>
        <v>1.4203259531130519E-2</v>
      </c>
      <c r="AK83" s="22">
        <f t="shared" si="22"/>
        <v>1.4514449884319264E-2</v>
      </c>
      <c r="AL83" s="22">
        <f t="shared" si="22"/>
        <v>1.4822184219474168E-2</v>
      </c>
      <c r="AM83" s="22">
        <f t="shared" si="22"/>
        <v>1.512576529099573E-2</v>
      </c>
      <c r="AN83" s="22">
        <f t="shared" si="22"/>
        <v>1.5424467054100546E-2</v>
      </c>
      <c r="AO83" s="22">
        <f t="shared" si="22"/>
        <v>1.5730052504302254E-2</v>
      </c>
      <c r="AP83" s="22">
        <f t="shared" si="22"/>
        <v>1.6017183297724048E-2</v>
      </c>
      <c r="AQ83" s="22">
        <f t="shared" si="22"/>
        <v>1.631034026030893E-2</v>
      </c>
      <c r="AR83" s="22">
        <f t="shared" si="22"/>
        <v>1.6609537109564997E-2</v>
      </c>
      <c r="AS83" s="22">
        <f t="shared" si="22"/>
        <v>1.6901563821818108E-2</v>
      </c>
      <c r="AT83" s="22">
        <f t="shared" si="22"/>
        <v>1.7185782578570109E-2</v>
      </c>
      <c r="AU83" s="22">
        <f t="shared" si="22"/>
        <v>1.746156326734315E-2</v>
      </c>
      <c r="AV83" s="22">
        <f t="shared" ref="AV83:AY83" si="23">AV81*$B$33+AV82*$B$34</f>
        <v>1.774238464429409E-2</v>
      </c>
      <c r="AW83" s="22">
        <f t="shared" si="23"/>
        <v>1.8028200109340631E-2</v>
      </c>
      <c r="AX83" s="22">
        <f t="shared" si="23"/>
        <v>1.831906087620102E-2</v>
      </c>
      <c r="AY83" s="22">
        <f t="shared" si="23"/>
        <v>1.8600203327325839E-2</v>
      </c>
      <c r="AZ83" s="22">
        <f t="shared" ref="AZ83:BI83" si="24">AZ81*$B$33+AZ82*$B$34</f>
        <v>1.888317862148722E-2</v>
      </c>
      <c r="BA83" s="22">
        <f t="shared" si="24"/>
        <v>1.9170458977034038E-2</v>
      </c>
      <c r="BB83" s="22">
        <f t="shared" si="24"/>
        <v>1.9462109889272473E-2</v>
      </c>
      <c r="BC83" s="22">
        <f t="shared" si="24"/>
        <v>1.9758197849925416E-2</v>
      </c>
      <c r="BD83" s="22">
        <f t="shared" si="24"/>
        <v>2.005879036229153E-2</v>
      </c>
      <c r="BE83" s="22">
        <f t="shared" si="24"/>
        <v>2.0380082384528569E-2</v>
      </c>
      <c r="BF83" s="22">
        <f t="shared" si="24"/>
        <v>2.0706520707299621E-2</v>
      </c>
      <c r="BG83" s="22">
        <f t="shared" si="24"/>
        <v>2.1038187761562674E-2</v>
      </c>
      <c r="BH83" s="22">
        <f t="shared" si="24"/>
        <v>2.1392081121025169E-2</v>
      </c>
      <c r="BI83" s="22">
        <f t="shared" si="24"/>
        <v>2.1751927488954506E-2</v>
      </c>
    </row>
    <row r="84" spans="1:61" ht="12.75" customHeight="1">
      <c r="A84" s="453" t="s">
        <v>53</v>
      </c>
      <c r="B84" s="458" t="s">
        <v>70</v>
      </c>
      <c r="C84" s="459"/>
      <c r="D84" s="411"/>
      <c r="E84" s="412"/>
      <c r="F84" s="412"/>
      <c r="G84" s="412"/>
      <c r="H84" s="412"/>
      <c r="I84" s="412"/>
      <c r="J84" s="413"/>
      <c r="K84" s="168">
        <f>M47*'Wskaźniki makroekonomiczne'!$K$25</f>
        <v>1.16125929E-2</v>
      </c>
      <c r="L84" s="169">
        <f>K84*'Wskaźniki makroekonomiczne'!L$45</f>
        <v>1.2528696421276547E-2</v>
      </c>
      <c r="M84" s="169">
        <f>L84*'Wskaźniki makroekonomiczne'!M$45</f>
        <v>1.3127395557504706E-2</v>
      </c>
      <c r="N84" s="169">
        <f>M84*'Wskaźniki makroekonomiczne'!N$45</f>
        <v>1.3348973707373805E-2</v>
      </c>
      <c r="O84" s="169">
        <f>N84*'Wskaźniki makroekonomiczne'!O$45</f>
        <v>1.3725939378527745E-2</v>
      </c>
      <c r="P84" s="169">
        <f>O84*'Wskaźniki makroekonomiczne'!P$45</f>
        <v>1.4088314288804402E-2</v>
      </c>
      <c r="Q84" s="169">
        <f>P84*'Wskaźniki makroekonomiczne'!Q$45</f>
        <v>1.4408867179577012E-2</v>
      </c>
      <c r="R84" s="169">
        <f>Q84*'Wskaźniki makroekonomiczne'!R$45</f>
        <v>1.5201553586174669E-2</v>
      </c>
      <c r="S84" s="169">
        <f>R84*'Wskaźniki makroekonomiczne'!S$45</f>
        <v>1.6048949123777263E-2</v>
      </c>
      <c r="T84" s="169">
        <f>S84*'Wskaźniki makroekonomiczne'!T$45</f>
        <v>1.7002547271125875E-2</v>
      </c>
      <c r="U84" s="169">
        <f>T84*'Wskaźniki makroekonomiczne'!U$45</f>
        <v>1.7320370931079153E-2</v>
      </c>
      <c r="V84" s="169">
        <f>U84*'Wskaźniki makroekonomiczne'!V$45</f>
        <v>1.9085231972829589E-2</v>
      </c>
      <c r="W84" s="169">
        <f>V84*'Wskaźniki makroekonomiczne'!W$45</f>
        <v>1.9695831460731773E-2</v>
      </c>
      <c r="X84" s="169">
        <f>W84*'Wskaźniki makroekonomiczne'!X$45</f>
        <v>2.0233851233610874E-2</v>
      </c>
      <c r="Y84" s="169">
        <f>X84*'Wskaźniki makroekonomiczne'!Y$45</f>
        <v>2.0757038942889269E-2</v>
      </c>
      <c r="Z84" s="169">
        <f>Y84*'Wskaźniki makroekonomiczne'!Z$45</f>
        <v>2.1313477899537782E-2</v>
      </c>
      <c r="AA84" s="169">
        <f>Z84*'Wskaźniki makroekonomiczne'!AA$45</f>
        <v>2.1870925623893228E-2</v>
      </c>
      <c r="AB84" s="169">
        <f>AA84*'Wskaźniki makroekonomiczne'!AB$45</f>
        <v>2.2446241652119933E-2</v>
      </c>
      <c r="AC84" s="169">
        <f>AB84*'Wskaźniki makroekonomiczne'!AC$45</f>
        <v>2.3022033415461343E-2</v>
      </c>
      <c r="AD84" s="169">
        <f>AC84*'Wskaźniki makroekonomiczne'!AD$45</f>
        <v>2.3597475663206479E-2</v>
      </c>
      <c r="AE84" s="169">
        <f>AD84*'Wskaźniki makroekonomiczne'!AE$45</f>
        <v>2.417169088352614E-2</v>
      </c>
      <c r="AF84" s="169">
        <f>AE84*'Wskaźniki makroekonomiczne'!AF$45</f>
        <v>2.4763708294750119E-2</v>
      </c>
      <c r="AG84" s="169">
        <f>AF84*'Wskaźniki makroekonomiczne'!AG$45</f>
        <v>2.5354027594192217E-2</v>
      </c>
      <c r="AH84" s="169">
        <f>AG84*'Wskaźniki makroekonomiczne'!AH$45</f>
        <v>2.5961915369654018E-2</v>
      </c>
      <c r="AI84" s="169">
        <f>AH84*'Wskaźniki makroekonomiczne'!AI$45</f>
        <v>2.6566781022814692E-2</v>
      </c>
      <c r="AJ84" s="169">
        <f>AI84*'Wskaźniki makroekonomiczne'!AJ$45</f>
        <v>2.716730849914226E-2</v>
      </c>
      <c r="AK84" s="169">
        <f>AJ84*'Wskaźniki makroekonomiczne'!AK$45</f>
        <v>2.7762538369335496E-2</v>
      </c>
      <c r="AL84" s="169">
        <f>AK84*'Wskaźniki makroekonomiczne'!AL$45</f>
        <v>2.8351157735235815E-2</v>
      </c>
      <c r="AM84" s="169">
        <f>AL84*'Wskaźniki makroekonomiczne'!AM$45</f>
        <v>2.8931832939152899E-2</v>
      </c>
      <c r="AN84" s="169">
        <f>AM84*'Wskaźniki makroekonomiczne'!AN$45</f>
        <v>2.9503175237709092E-2</v>
      </c>
      <c r="AO84" s="169">
        <f>AN84*'Wskaźniki makroekonomiczne'!AO$45</f>
        <v>3.0087684320309671E-2</v>
      </c>
      <c r="AP84" s="169">
        <f>AO84*'Wskaźniki makroekonomiczne'!AP$45</f>
        <v>3.0636894227190282E-2</v>
      </c>
      <c r="AQ84" s="169">
        <f>AP84*'Wskaźniki makroekonomiczne'!AQ$45</f>
        <v>3.1197630699248618E-2</v>
      </c>
      <c r="AR84" s="169">
        <f>AQ84*'Wskaźniki makroekonomiczne'!AR$45</f>
        <v>3.1769919974671289E-2</v>
      </c>
      <c r="AS84" s="169">
        <f>AR84*'Wskaźniki makroekonomiczne'!AS$45</f>
        <v>3.2328494558511132E-2</v>
      </c>
      <c r="AT84" s="169">
        <f>AS84*'Wskaźniki makroekonomiczne'!AT$45</f>
        <v>3.2872134462365636E-2</v>
      </c>
      <c r="AU84" s="169">
        <f>AT84*'Wskaźniki makroekonomiczne'!AU$45</f>
        <v>3.3399634437535547E-2</v>
      </c>
      <c r="AV84" s="169">
        <f>AU84*'Wskaźniki makroekonomiczne'!AV$45</f>
        <v>3.3936775997475264E-2</v>
      </c>
      <c r="AW84" s="169">
        <f>AV84*'Wskaźniki makroekonomiczne'!AW$45</f>
        <v>3.4483470007799187E-2</v>
      </c>
      <c r="AX84" s="169">
        <f>AW84*'Wskaźniki makroekonomiczne'!AX$45</f>
        <v>3.5039814427632814E-2</v>
      </c>
      <c r="AY84" s="169">
        <f>AX84*'Wskaźniki makroekonomiczne'!AY$45</f>
        <v>3.557757012273733E-2</v>
      </c>
      <c r="AZ84" s="169">
        <f>AY84*'Wskaźniki makroekonomiczne'!AZ$45</f>
        <v>3.6118831591435273E-2</v>
      </c>
      <c r="BA84" s="169">
        <f>AZ84*'Wskaźniki makroekonomiczne'!BA$45</f>
        <v>3.6668327573521467E-2</v>
      </c>
      <c r="BB84" s="169">
        <f>BA84*'Wskaźniki makroekonomiczne'!BB$45</f>
        <v>3.7226183345252697E-2</v>
      </c>
      <c r="BC84" s="169">
        <f>BB84*'Wskaźniki makroekonomiczne'!BC$45</f>
        <v>3.7792526088783494E-2</v>
      </c>
      <c r="BD84" s="169">
        <f>BC84*'Wskaźniki makroekonomiczne'!BD$45</f>
        <v>3.8367484921161633E-2</v>
      </c>
      <c r="BE84" s="169">
        <f>BD84*'Wskaźniki makroekonomiczne'!BE$45</f>
        <v>3.8982036775776101E-2</v>
      </c>
      <c r="BF84" s="169">
        <f>BE84*'Wskaźniki makroekonomiczne'!BF$45</f>
        <v>3.9606432225371739E-2</v>
      </c>
      <c r="BG84" s="169">
        <f>BF84*'Wskaźniki makroekonomiczne'!BG$45</f>
        <v>4.0240828939901739E-2</v>
      </c>
      <c r="BH84" s="169">
        <f>BG84*'Wskaźniki makroekonomiczne'!BH$45</f>
        <v>4.0917739056994432E-2</v>
      </c>
      <c r="BI84" s="169">
        <f>BH84*'Wskaźniki makroekonomiczne'!BI$45</f>
        <v>4.1606035801020347E-2</v>
      </c>
    </row>
    <row r="85" spans="1:61" ht="12.75" customHeight="1">
      <c r="A85" s="454"/>
      <c r="B85" s="460" t="s">
        <v>71</v>
      </c>
      <c r="C85" s="461"/>
      <c r="D85" s="414"/>
      <c r="E85" s="415"/>
      <c r="F85" s="415"/>
      <c r="G85" s="415"/>
      <c r="H85" s="415"/>
      <c r="I85" s="415"/>
      <c r="J85" s="416"/>
      <c r="K85" s="170">
        <f>M49*'Wskaźniki makroekonomiczne'!$K$25</f>
        <v>2.1513856319999997E-2</v>
      </c>
      <c r="L85" s="171">
        <f>K85*'Wskaźniki makroekonomiczne'!L$45</f>
        <v>2.321105863310181E-2</v>
      </c>
      <c r="M85" s="171">
        <f>L85*'Wskaźniki makroekonomiczne'!M$45</f>
        <v>2.4320227559166609E-2</v>
      </c>
      <c r="N85" s="171">
        <f>M85*'Wskaźniki makroekonomiczne'!N$45</f>
        <v>2.4730730236818838E-2</v>
      </c>
      <c r="O85" s="171">
        <f>N85*'Wskaźniki makroekonomiczne'!O$45</f>
        <v>2.5429108743377716E-2</v>
      </c>
      <c r="P85" s="171">
        <f>O85*'Wskaźniki makroekonomiczne'!P$45</f>
        <v>2.6100455945574468E-2</v>
      </c>
      <c r="Q85" s="171">
        <f>P85*'Wskaźniki makroekonomiczne'!Q$45</f>
        <v>2.669432235374267E-2</v>
      </c>
      <c r="R85" s="171">
        <f>Q85*'Wskaźniki makroekonomiczne'!R$45</f>
        <v>2.8162878222807806E-2</v>
      </c>
      <c r="S85" s="171">
        <f>R85*'Wskaźniki makroekonomiczne'!S$45</f>
        <v>2.9732789955629453E-2</v>
      </c>
      <c r="T85" s="171">
        <f>S85*'Wskaźniki makroekonomiczne'!T$45</f>
        <v>3.1499455997033202E-2</v>
      </c>
      <c r="U85" s="171">
        <f>T85*'Wskaźniki makroekonomiczne'!U$45</f>
        <v>3.2088266145999272E-2</v>
      </c>
      <c r="V85" s="171">
        <f>U85*'Wskaźniki makroekonomiczne'!V$45</f>
        <v>3.5357903444400082E-2</v>
      </c>
      <c r="W85" s="171">
        <f>V85*'Wskaźniki makroekonomiczne'!W$45</f>
        <v>3.6489119337776758E-2</v>
      </c>
      <c r="X85" s="171">
        <f>W85*'Wskaźniki makroekonomiczne'!X$45</f>
        <v>3.7485871759110674E-2</v>
      </c>
      <c r="Y85" s="171">
        <f>X85*'Wskaźniki makroekonomiczne'!Y$45</f>
        <v>3.8455145831036965E-2</v>
      </c>
      <c r="Z85" s="171">
        <f>Y85*'Wskaźniki makroekonomiczne'!Z$45</f>
        <v>3.9486022213880527E-2</v>
      </c>
      <c r="AA85" s="171">
        <f>Z85*'Wskaźniki makroekonomiczne'!AA$45</f>
        <v>4.0518767471633778E-2</v>
      </c>
      <c r="AB85" s="171">
        <f>AA85*'Wskaźniki makroekonomiczne'!AB$45</f>
        <v>4.1584616113401147E-2</v>
      </c>
      <c r="AC85" s="171">
        <f>AB85*'Wskaźniki makroekonomiczne'!AC$45</f>
        <v>4.2651346117065232E-2</v>
      </c>
      <c r="AD85" s="171">
        <f>AC85*'Wskaźniki makroekonomiczne'!AD$45</f>
        <v>4.3717428597098325E-2</v>
      </c>
      <c r="AE85" s="171">
        <f>AD85*'Wskaźniki makroekonomiczne'!AE$45</f>
        <v>4.4781237847374748E-2</v>
      </c>
      <c r="AF85" s="171">
        <f>AE85*'Wskaźniki makroekonomiczne'!AF$45</f>
        <v>4.5878027998694962E-2</v>
      </c>
      <c r="AG85" s="171">
        <f>AF85*'Wskaźniki makroekonomiczne'!AG$45</f>
        <v>4.6971672174503487E-2</v>
      </c>
      <c r="AH85" s="171">
        <f>AG85*'Wskaźniki makroekonomiczne'!AH$45</f>
        <v>4.8097864263780092E-2</v>
      </c>
      <c r="AI85" s="171">
        <f>AH85*'Wskaźniki makroekonomiczne'!AI$45</f>
        <v>4.9218457473846185E-2</v>
      </c>
      <c r="AJ85" s="171">
        <f>AI85*'Wskaźniki makroekonomiczne'!AJ$45</f>
        <v>5.0331013640516203E-2</v>
      </c>
      <c r="AK85" s="171">
        <f>AJ85*'Wskaźniki makroekonomiczne'!AK$45</f>
        <v>5.1433755294768936E-2</v>
      </c>
      <c r="AL85" s="171">
        <f>AK85*'Wskaźniki makroekonomiczne'!AL$45</f>
        <v>5.2524250120015846E-2</v>
      </c>
      <c r="AM85" s="171">
        <f>AL85*'Wskaźniki makroekonomiczne'!AM$45</f>
        <v>5.3600027339904335E-2</v>
      </c>
      <c r="AN85" s="171">
        <f>AM85*'Wskaźniki makroekonomiczne'!AN$45</f>
        <v>5.4658514124597914E-2</v>
      </c>
      <c r="AO85" s="171">
        <f>AN85*'Wskaźniki makroekonomiczne'!AO$45</f>
        <v>5.5741394109205304E-2</v>
      </c>
      <c r="AP85" s="171">
        <f>AO85*'Wskaźniki makroekonomiczne'!AP$45</f>
        <v>5.6758877726163066E-2</v>
      </c>
      <c r="AQ85" s="171">
        <f>AP85*'Wskaźniki makroekonomiczne'!AQ$45</f>
        <v>5.7797715821765877E-2</v>
      </c>
      <c r="AR85" s="171">
        <f>AQ85*'Wskaźniki makroekonomiczne'!AR$45</f>
        <v>5.8857957005706826E-2</v>
      </c>
      <c r="AS85" s="171">
        <f>AR85*'Wskaźniki makroekonomiczne'!AS$45</f>
        <v>5.9892789918925902E-2</v>
      </c>
      <c r="AT85" s="171">
        <f>AS85*'Wskaźniki makroekonomiczne'!AT$45</f>
        <v>6.0899954372382666E-2</v>
      </c>
      <c r="AU85" s="171">
        <f>AT85*'Wskaźniki makroekonomiczne'!AU$45</f>
        <v>6.1877217484276395E-2</v>
      </c>
      <c r="AV85" s="171">
        <f>AU85*'Wskaźniki makroekonomiczne'!AV$45</f>
        <v>6.287234290058577E-2</v>
      </c>
      <c r="AW85" s="171">
        <f>AV85*'Wskaźniki makroekonomiczne'!AW$45</f>
        <v>6.388516548813325E-2</v>
      </c>
      <c r="AX85" s="171">
        <f>AW85*'Wskaźniki makroekonomiczne'!AX$45</f>
        <v>6.4915866729088181E-2</v>
      </c>
      <c r="AY85" s="171">
        <f>AX85*'Wskaźniki makroekonomiczne'!AY$45</f>
        <v>6.5912129911597603E-2</v>
      </c>
      <c r="AZ85" s="171">
        <f>AY85*'Wskaźniki makroekonomiczne'!AZ$45</f>
        <v>6.6914888000974851E-2</v>
      </c>
      <c r="BA85" s="171">
        <f>AZ85*'Wskaźniki makroekonomiczne'!BA$45</f>
        <v>6.7932901609892432E-2</v>
      </c>
      <c r="BB85" s="171">
        <f>BA85*'Wskaźniki makroekonomiczne'!BB$45</f>
        <v>6.8966402829099771E-2</v>
      </c>
      <c r="BC85" s="171">
        <f>BB85*'Wskaźniki makroekonomiczne'!BC$45</f>
        <v>7.0015627280272622E-2</v>
      </c>
      <c r="BD85" s="171">
        <f>BC85*'Wskaźniki makroekonomiczne'!BD$45</f>
        <v>7.1080814169731069E-2</v>
      </c>
      <c r="BE85" s="171">
        <f>BD85*'Wskaźniki makroekonomiczne'!BE$45</f>
        <v>7.2219352342490495E-2</v>
      </c>
      <c r="BF85" s="171">
        <f>BE85*'Wskaźniki makroekonomiczne'!BF$45</f>
        <v>7.3376127070162417E-2</v>
      </c>
      <c r="BG85" s="171">
        <f>BF85*'Wskaźniki makroekonomiczne'!BG$45</f>
        <v>7.4551430457081153E-2</v>
      </c>
      <c r="BH85" s="171">
        <f>BG85*'Wskaźniki makroekonomiczne'!BH$45</f>
        <v>7.5805495516116039E-2</v>
      </c>
      <c r="BI85" s="171">
        <f>BH85*'Wskaźniki makroekonomiczne'!BI$45</f>
        <v>7.7080655799785111E-2</v>
      </c>
    </row>
    <row r="86" spans="1:61" ht="12.75" customHeight="1">
      <c r="A86" s="455"/>
      <c r="B86" s="467" t="s">
        <v>41</v>
      </c>
      <c r="C86" s="468"/>
      <c r="D86" s="464"/>
      <c r="E86" s="465"/>
      <c r="F86" s="465"/>
      <c r="G86" s="465"/>
      <c r="H86" s="465"/>
      <c r="I86" s="465"/>
      <c r="J86" s="466"/>
      <c r="K86" s="21">
        <f t="shared" ref="K86:AU86" si="25">K84*$B$33+K85*$B$34</f>
        <v>1.4913014039999999E-2</v>
      </c>
      <c r="L86" s="22">
        <f t="shared" si="25"/>
        <v>1.6089483825218302E-2</v>
      </c>
      <c r="M86" s="22">
        <f t="shared" si="25"/>
        <v>1.6858339558058676E-2</v>
      </c>
      <c r="N86" s="22">
        <f t="shared" si="25"/>
        <v>1.7142892550522149E-2</v>
      </c>
      <c r="O86" s="22">
        <f t="shared" si="25"/>
        <v>1.7626995833477738E-2</v>
      </c>
      <c r="P86" s="22">
        <f t="shared" si="25"/>
        <v>1.8092361507727757E-2</v>
      </c>
      <c r="Q86" s="22">
        <f t="shared" si="25"/>
        <v>1.8504018904298897E-2</v>
      </c>
      <c r="R86" s="22">
        <f t="shared" si="25"/>
        <v>1.9521995131719046E-2</v>
      </c>
      <c r="S86" s="22">
        <f t="shared" si="25"/>
        <v>2.0610229401061327E-2</v>
      </c>
      <c r="T86" s="22">
        <f t="shared" si="25"/>
        <v>2.1834850179761653E-2</v>
      </c>
      <c r="U86" s="22">
        <f t="shared" si="25"/>
        <v>2.2243002669385861E-2</v>
      </c>
      <c r="V86" s="22">
        <f t="shared" si="25"/>
        <v>2.4509455796686421E-2</v>
      </c>
      <c r="W86" s="22">
        <f t="shared" si="25"/>
        <v>2.5293594086413435E-2</v>
      </c>
      <c r="X86" s="22">
        <f t="shared" si="25"/>
        <v>2.5984524742110809E-2</v>
      </c>
      <c r="Y86" s="22">
        <f t="shared" si="25"/>
        <v>2.6656407905605167E-2</v>
      </c>
      <c r="Z86" s="22">
        <f t="shared" si="25"/>
        <v>2.7370992670985365E-2</v>
      </c>
      <c r="AA86" s="22">
        <f t="shared" si="25"/>
        <v>2.8086872906473413E-2</v>
      </c>
      <c r="AB86" s="22">
        <f t="shared" si="25"/>
        <v>2.8825699805880338E-2</v>
      </c>
      <c r="AC86" s="22">
        <f t="shared" si="25"/>
        <v>2.9565137649329307E-2</v>
      </c>
      <c r="AD86" s="22">
        <f t="shared" si="25"/>
        <v>3.030412664117043E-2</v>
      </c>
      <c r="AE86" s="22">
        <f t="shared" si="25"/>
        <v>3.1041539871475676E-2</v>
      </c>
      <c r="AF86" s="22">
        <f t="shared" si="25"/>
        <v>3.1801814862731731E-2</v>
      </c>
      <c r="AG86" s="22">
        <f t="shared" si="25"/>
        <v>3.2559909120962641E-2</v>
      </c>
      <c r="AH86" s="22">
        <f t="shared" si="25"/>
        <v>3.3340565001029374E-2</v>
      </c>
      <c r="AI86" s="22">
        <f t="shared" si="25"/>
        <v>3.4117339839825192E-2</v>
      </c>
      <c r="AJ86" s="22">
        <f t="shared" si="25"/>
        <v>3.4888543546266908E-2</v>
      </c>
      <c r="AK86" s="22">
        <f t="shared" si="25"/>
        <v>3.5652944011146645E-2</v>
      </c>
      <c r="AL86" s="22">
        <f t="shared" si="25"/>
        <v>3.6408855196829161E-2</v>
      </c>
      <c r="AM86" s="22">
        <f t="shared" si="25"/>
        <v>3.715456440607004E-2</v>
      </c>
      <c r="AN86" s="22">
        <f t="shared" si="25"/>
        <v>3.7888288200005366E-2</v>
      </c>
      <c r="AO86" s="22">
        <f t="shared" si="25"/>
        <v>3.8638920916608213E-2</v>
      </c>
      <c r="AP86" s="22">
        <f t="shared" si="25"/>
        <v>3.9344222060181212E-2</v>
      </c>
      <c r="AQ86" s="22">
        <f t="shared" si="25"/>
        <v>4.0064325740087704E-2</v>
      </c>
      <c r="AR86" s="22">
        <f t="shared" si="25"/>
        <v>4.0799265651683139E-2</v>
      </c>
      <c r="AS86" s="22">
        <f t="shared" si="25"/>
        <v>4.1516593011982725E-2</v>
      </c>
      <c r="AT86" s="22">
        <f t="shared" si="25"/>
        <v>4.2214741099037986E-2</v>
      </c>
      <c r="AU86" s="22">
        <f t="shared" si="25"/>
        <v>4.2892162119782501E-2</v>
      </c>
      <c r="AV86" s="22">
        <f t="shared" ref="AV86:AY86" si="26">AV84*$B$33+AV85*$B$34</f>
        <v>4.3581964965178771E-2</v>
      </c>
      <c r="AW86" s="22">
        <f t="shared" si="26"/>
        <v>4.4284035167910546E-2</v>
      </c>
      <c r="AX86" s="22">
        <f t="shared" si="26"/>
        <v>4.4998498528117936E-2</v>
      </c>
      <c r="AY86" s="22">
        <f t="shared" si="26"/>
        <v>4.5689090052357426E-2</v>
      </c>
      <c r="AZ86" s="22">
        <f t="shared" ref="AZ86:BI86" si="27">AZ84*$B$33+AZ85*$B$34</f>
        <v>4.6384183727948468E-2</v>
      </c>
      <c r="BA86" s="22">
        <f t="shared" si="27"/>
        <v>4.7089852252311784E-2</v>
      </c>
      <c r="BB86" s="22">
        <f t="shared" si="27"/>
        <v>4.7806256506535055E-2</v>
      </c>
      <c r="BC86" s="22">
        <f t="shared" si="27"/>
        <v>4.853355981927987E-2</v>
      </c>
      <c r="BD86" s="22">
        <f t="shared" si="27"/>
        <v>4.9271928004018112E-2</v>
      </c>
      <c r="BE86" s="22">
        <f t="shared" si="27"/>
        <v>5.0061141964680894E-2</v>
      </c>
      <c r="BF86" s="22">
        <f t="shared" si="27"/>
        <v>5.0862997173635301E-2</v>
      </c>
      <c r="BG86" s="22">
        <f t="shared" si="27"/>
        <v>5.1677696112294877E-2</v>
      </c>
      <c r="BH86" s="22">
        <f t="shared" si="27"/>
        <v>5.254699121003497E-2</v>
      </c>
      <c r="BI86" s="22">
        <f t="shared" si="27"/>
        <v>5.343090913394194E-2</v>
      </c>
    </row>
    <row r="87" spans="1:61" ht="12.75" customHeight="1">
      <c r="A87" s="448" t="s">
        <v>66</v>
      </c>
      <c r="B87" s="458" t="s">
        <v>70</v>
      </c>
      <c r="C87" s="459"/>
      <c r="D87" s="411"/>
      <c r="E87" s="412"/>
      <c r="F87" s="412"/>
      <c r="G87" s="412"/>
      <c r="H87" s="412"/>
      <c r="I87" s="412"/>
      <c r="J87" s="413"/>
      <c r="K87" s="168">
        <f>M51*'Wskaźniki makroekonomiczne'!$K$25</f>
        <v>1.16125929E-2</v>
      </c>
      <c r="L87" s="169">
        <f>K87*'Wskaźniki makroekonomiczne'!L$45</f>
        <v>1.2528696421276547E-2</v>
      </c>
      <c r="M87" s="169">
        <f>L87*'Wskaźniki makroekonomiczne'!M$45</f>
        <v>1.3127395557504706E-2</v>
      </c>
      <c r="N87" s="169">
        <f>M87*'Wskaźniki makroekonomiczne'!N$45</f>
        <v>1.3348973707373805E-2</v>
      </c>
      <c r="O87" s="169">
        <f>N87*'Wskaźniki makroekonomiczne'!O$45</f>
        <v>1.3725939378527745E-2</v>
      </c>
      <c r="P87" s="169">
        <f>O87*'Wskaźniki makroekonomiczne'!P$45</f>
        <v>1.4088314288804402E-2</v>
      </c>
      <c r="Q87" s="169">
        <f>P87*'Wskaźniki makroekonomiczne'!Q$45</f>
        <v>1.4408867179577012E-2</v>
      </c>
      <c r="R87" s="169">
        <f>Q87*'Wskaźniki makroekonomiczne'!R$45</f>
        <v>1.5201553586174669E-2</v>
      </c>
      <c r="S87" s="169">
        <f>R87*'Wskaźniki makroekonomiczne'!S$45</f>
        <v>1.6048949123777263E-2</v>
      </c>
      <c r="T87" s="169">
        <f>S87*'Wskaźniki makroekonomiczne'!T$45</f>
        <v>1.7002547271125875E-2</v>
      </c>
      <c r="U87" s="169">
        <f>T87*'Wskaźniki makroekonomiczne'!U$45</f>
        <v>1.7320370931079153E-2</v>
      </c>
      <c r="V87" s="169">
        <f>U87*'Wskaźniki makroekonomiczne'!V$45</f>
        <v>1.9085231972829589E-2</v>
      </c>
      <c r="W87" s="169">
        <f>V87*'Wskaźniki makroekonomiczne'!W$45</f>
        <v>1.9695831460731773E-2</v>
      </c>
      <c r="X87" s="169">
        <f>W87*'Wskaźniki makroekonomiczne'!X$45</f>
        <v>2.0233851233610874E-2</v>
      </c>
      <c r="Y87" s="169">
        <f>X87*'Wskaźniki makroekonomiczne'!Y$45</f>
        <v>2.0757038942889269E-2</v>
      </c>
      <c r="Z87" s="169">
        <f>Y87*'Wskaźniki makroekonomiczne'!Z$45</f>
        <v>2.1313477899537782E-2</v>
      </c>
      <c r="AA87" s="169">
        <f>Z87*'Wskaźniki makroekonomiczne'!AA$45</f>
        <v>2.1870925623893228E-2</v>
      </c>
      <c r="AB87" s="169">
        <f>AA87*'Wskaźniki makroekonomiczne'!AB$45</f>
        <v>2.2446241652119933E-2</v>
      </c>
      <c r="AC87" s="169">
        <f>AB87*'Wskaźniki makroekonomiczne'!AC$45</f>
        <v>2.3022033415461343E-2</v>
      </c>
      <c r="AD87" s="169">
        <f>AC87*'Wskaźniki makroekonomiczne'!AD$45</f>
        <v>2.3597475663206479E-2</v>
      </c>
      <c r="AE87" s="169">
        <f>AD87*'Wskaźniki makroekonomiczne'!AE$45</f>
        <v>2.417169088352614E-2</v>
      </c>
      <c r="AF87" s="169">
        <f>AE87*'Wskaźniki makroekonomiczne'!AF$45</f>
        <v>2.4763708294750119E-2</v>
      </c>
      <c r="AG87" s="169">
        <f>AF87*'Wskaźniki makroekonomiczne'!AG$45</f>
        <v>2.5354027594192217E-2</v>
      </c>
      <c r="AH87" s="169">
        <f>AG87*'Wskaźniki makroekonomiczne'!AH$45</f>
        <v>2.5961915369654018E-2</v>
      </c>
      <c r="AI87" s="169">
        <f>AH87*'Wskaźniki makroekonomiczne'!AI$45</f>
        <v>2.6566781022814692E-2</v>
      </c>
      <c r="AJ87" s="169">
        <f>AI87*'Wskaźniki makroekonomiczne'!AJ$45</f>
        <v>2.716730849914226E-2</v>
      </c>
      <c r="AK87" s="169">
        <f>AJ87*'Wskaźniki makroekonomiczne'!AK$45</f>
        <v>2.7762538369335496E-2</v>
      </c>
      <c r="AL87" s="169">
        <f>AK87*'Wskaźniki makroekonomiczne'!AL$45</f>
        <v>2.8351157735235815E-2</v>
      </c>
      <c r="AM87" s="169">
        <f>AL87*'Wskaźniki makroekonomiczne'!AM$45</f>
        <v>2.8931832939152899E-2</v>
      </c>
      <c r="AN87" s="169">
        <f>AM87*'Wskaźniki makroekonomiczne'!AN$45</f>
        <v>2.9503175237709092E-2</v>
      </c>
      <c r="AO87" s="169">
        <f>AN87*'Wskaźniki makroekonomiczne'!AO$45</f>
        <v>3.0087684320309671E-2</v>
      </c>
      <c r="AP87" s="169">
        <f>AO87*'Wskaźniki makroekonomiczne'!AP$45</f>
        <v>3.0636894227190282E-2</v>
      </c>
      <c r="AQ87" s="169">
        <f>AP87*'Wskaźniki makroekonomiczne'!AQ$45</f>
        <v>3.1197630699248618E-2</v>
      </c>
      <c r="AR87" s="169">
        <f>AQ87*'Wskaźniki makroekonomiczne'!AR$45</f>
        <v>3.1769919974671289E-2</v>
      </c>
      <c r="AS87" s="169">
        <f>AR87*'Wskaźniki makroekonomiczne'!AS$45</f>
        <v>3.2328494558511132E-2</v>
      </c>
      <c r="AT87" s="169">
        <f>AS87*'Wskaźniki makroekonomiczne'!AT$45</f>
        <v>3.2872134462365636E-2</v>
      </c>
      <c r="AU87" s="169">
        <f>AT87*'Wskaźniki makroekonomiczne'!AU$45</f>
        <v>3.3399634437535547E-2</v>
      </c>
      <c r="AV87" s="169">
        <f>AU87*'Wskaźniki makroekonomiczne'!AV$45</f>
        <v>3.3936775997475264E-2</v>
      </c>
      <c r="AW87" s="169">
        <f>AV87*'Wskaźniki makroekonomiczne'!AW$45</f>
        <v>3.4483470007799187E-2</v>
      </c>
      <c r="AX87" s="169">
        <f>AW87*'Wskaźniki makroekonomiczne'!AX$45</f>
        <v>3.5039814427632814E-2</v>
      </c>
      <c r="AY87" s="169">
        <f>AX87*'Wskaźniki makroekonomiczne'!AY$45</f>
        <v>3.557757012273733E-2</v>
      </c>
      <c r="AZ87" s="169">
        <f>AY87*'Wskaźniki makroekonomiczne'!AZ$45</f>
        <v>3.6118831591435273E-2</v>
      </c>
      <c r="BA87" s="169">
        <f>AZ87*'Wskaźniki makroekonomiczne'!BA$45</f>
        <v>3.6668327573521467E-2</v>
      </c>
      <c r="BB87" s="169">
        <f>BA87*'Wskaźniki makroekonomiczne'!BB$45</f>
        <v>3.7226183345252697E-2</v>
      </c>
      <c r="BC87" s="169">
        <f>BB87*'Wskaźniki makroekonomiczne'!BC$45</f>
        <v>3.7792526088783494E-2</v>
      </c>
      <c r="BD87" s="169">
        <f>BC87*'Wskaźniki makroekonomiczne'!BD$45</f>
        <v>3.8367484921161633E-2</v>
      </c>
      <c r="BE87" s="169">
        <f>BD87*'Wskaźniki makroekonomiczne'!BE$45</f>
        <v>3.8982036775776101E-2</v>
      </c>
      <c r="BF87" s="169">
        <f>BE87*'Wskaźniki makroekonomiczne'!BF$45</f>
        <v>3.9606432225371739E-2</v>
      </c>
      <c r="BG87" s="169">
        <f>BF87*'Wskaźniki makroekonomiczne'!BG$45</f>
        <v>4.0240828939901739E-2</v>
      </c>
      <c r="BH87" s="169">
        <f>BG87*'Wskaźniki makroekonomiczne'!BH$45</f>
        <v>4.0917739056994432E-2</v>
      </c>
      <c r="BI87" s="169">
        <f>BH87*'Wskaźniki makroekonomiczne'!BI$45</f>
        <v>4.1606035801020347E-2</v>
      </c>
    </row>
    <row r="88" spans="1:61" ht="12.75" customHeight="1">
      <c r="A88" s="449"/>
      <c r="B88" s="460" t="s">
        <v>71</v>
      </c>
      <c r="C88" s="461"/>
      <c r="D88" s="414"/>
      <c r="E88" s="415"/>
      <c r="F88" s="415"/>
      <c r="G88" s="415"/>
      <c r="H88" s="415"/>
      <c r="I88" s="415"/>
      <c r="J88" s="416"/>
      <c r="K88" s="170">
        <f>M53*'Wskaźniki makroekonomiczne'!$K$25</f>
        <v>2.1513856319999997E-2</v>
      </c>
      <c r="L88" s="171">
        <f>K88*'Wskaźniki makroekonomiczne'!L$45</f>
        <v>2.321105863310181E-2</v>
      </c>
      <c r="M88" s="171">
        <f>L88*'Wskaźniki makroekonomiczne'!M$45</f>
        <v>2.4320227559166609E-2</v>
      </c>
      <c r="N88" s="171">
        <f>M88*'Wskaźniki makroekonomiczne'!N$45</f>
        <v>2.4730730236818838E-2</v>
      </c>
      <c r="O88" s="171">
        <f>N88*'Wskaźniki makroekonomiczne'!O$45</f>
        <v>2.5429108743377716E-2</v>
      </c>
      <c r="P88" s="171">
        <f>O88*'Wskaźniki makroekonomiczne'!P$45</f>
        <v>2.6100455945574468E-2</v>
      </c>
      <c r="Q88" s="171">
        <f>P88*'Wskaźniki makroekonomiczne'!Q$45</f>
        <v>2.669432235374267E-2</v>
      </c>
      <c r="R88" s="171">
        <f>Q88*'Wskaźniki makroekonomiczne'!R$45</f>
        <v>2.8162878222807806E-2</v>
      </c>
      <c r="S88" s="171">
        <f>R88*'Wskaźniki makroekonomiczne'!S$45</f>
        <v>2.9732789955629453E-2</v>
      </c>
      <c r="T88" s="171">
        <f>S88*'Wskaźniki makroekonomiczne'!T$45</f>
        <v>3.1499455997033202E-2</v>
      </c>
      <c r="U88" s="171">
        <f>T88*'Wskaźniki makroekonomiczne'!U$45</f>
        <v>3.2088266145999272E-2</v>
      </c>
      <c r="V88" s="171">
        <f>U88*'Wskaźniki makroekonomiczne'!V$45</f>
        <v>3.5357903444400082E-2</v>
      </c>
      <c r="W88" s="171">
        <f>V88*'Wskaźniki makroekonomiczne'!W$45</f>
        <v>3.6489119337776758E-2</v>
      </c>
      <c r="X88" s="171">
        <f>W88*'Wskaźniki makroekonomiczne'!X$45</f>
        <v>3.7485871759110674E-2</v>
      </c>
      <c r="Y88" s="171">
        <f>X88*'Wskaźniki makroekonomiczne'!Y$45</f>
        <v>3.8455145831036965E-2</v>
      </c>
      <c r="Z88" s="171">
        <f>Y88*'Wskaźniki makroekonomiczne'!Z$45</f>
        <v>3.9486022213880527E-2</v>
      </c>
      <c r="AA88" s="171">
        <f>Z88*'Wskaźniki makroekonomiczne'!AA$45</f>
        <v>4.0518767471633778E-2</v>
      </c>
      <c r="AB88" s="171">
        <f>AA88*'Wskaźniki makroekonomiczne'!AB$45</f>
        <v>4.1584616113401147E-2</v>
      </c>
      <c r="AC88" s="171">
        <f>AB88*'Wskaźniki makroekonomiczne'!AC$45</f>
        <v>4.2651346117065232E-2</v>
      </c>
      <c r="AD88" s="171">
        <f>AC88*'Wskaźniki makroekonomiczne'!AD$45</f>
        <v>4.3717428597098325E-2</v>
      </c>
      <c r="AE88" s="171">
        <f>AD88*'Wskaźniki makroekonomiczne'!AE$45</f>
        <v>4.4781237847374748E-2</v>
      </c>
      <c r="AF88" s="171">
        <f>AE88*'Wskaźniki makroekonomiczne'!AF$45</f>
        <v>4.5878027998694962E-2</v>
      </c>
      <c r="AG88" s="171">
        <f>AF88*'Wskaźniki makroekonomiczne'!AG$45</f>
        <v>4.6971672174503487E-2</v>
      </c>
      <c r="AH88" s="171">
        <f>AG88*'Wskaźniki makroekonomiczne'!AH$45</f>
        <v>4.8097864263780092E-2</v>
      </c>
      <c r="AI88" s="171">
        <f>AH88*'Wskaźniki makroekonomiczne'!AI$45</f>
        <v>4.9218457473846185E-2</v>
      </c>
      <c r="AJ88" s="171">
        <f>AI88*'Wskaźniki makroekonomiczne'!AJ$45</f>
        <v>5.0331013640516203E-2</v>
      </c>
      <c r="AK88" s="171">
        <f>AJ88*'Wskaźniki makroekonomiczne'!AK$45</f>
        <v>5.1433755294768936E-2</v>
      </c>
      <c r="AL88" s="171">
        <f>AK88*'Wskaźniki makroekonomiczne'!AL$45</f>
        <v>5.2524250120015846E-2</v>
      </c>
      <c r="AM88" s="171">
        <f>AL88*'Wskaźniki makroekonomiczne'!AM$45</f>
        <v>5.3600027339904335E-2</v>
      </c>
      <c r="AN88" s="171">
        <f>AM88*'Wskaźniki makroekonomiczne'!AN$45</f>
        <v>5.4658514124597914E-2</v>
      </c>
      <c r="AO88" s="171">
        <f>AN88*'Wskaźniki makroekonomiczne'!AO$45</f>
        <v>5.5741394109205304E-2</v>
      </c>
      <c r="AP88" s="171">
        <f>AO88*'Wskaźniki makroekonomiczne'!AP$45</f>
        <v>5.6758877726163066E-2</v>
      </c>
      <c r="AQ88" s="171">
        <f>AP88*'Wskaźniki makroekonomiczne'!AQ$45</f>
        <v>5.7797715821765877E-2</v>
      </c>
      <c r="AR88" s="171">
        <f>AQ88*'Wskaźniki makroekonomiczne'!AR$45</f>
        <v>5.8857957005706826E-2</v>
      </c>
      <c r="AS88" s="171">
        <f>AR88*'Wskaźniki makroekonomiczne'!AS$45</f>
        <v>5.9892789918925902E-2</v>
      </c>
      <c r="AT88" s="171">
        <f>AS88*'Wskaźniki makroekonomiczne'!AT$45</f>
        <v>6.0899954372382666E-2</v>
      </c>
      <c r="AU88" s="171">
        <f>AT88*'Wskaźniki makroekonomiczne'!AU$45</f>
        <v>6.1877217484276395E-2</v>
      </c>
      <c r="AV88" s="171">
        <f>AU88*'Wskaźniki makroekonomiczne'!AV$45</f>
        <v>6.287234290058577E-2</v>
      </c>
      <c r="AW88" s="171">
        <f>AV88*'Wskaźniki makroekonomiczne'!AW$45</f>
        <v>6.388516548813325E-2</v>
      </c>
      <c r="AX88" s="171">
        <f>AW88*'Wskaźniki makroekonomiczne'!AX$45</f>
        <v>6.4915866729088181E-2</v>
      </c>
      <c r="AY88" s="171">
        <f>AX88*'Wskaźniki makroekonomiczne'!AY$45</f>
        <v>6.5912129911597603E-2</v>
      </c>
      <c r="AZ88" s="171">
        <f>AY88*'Wskaźniki makroekonomiczne'!AZ$45</f>
        <v>6.6914888000974851E-2</v>
      </c>
      <c r="BA88" s="171">
        <f>AZ88*'Wskaźniki makroekonomiczne'!BA$45</f>
        <v>6.7932901609892432E-2</v>
      </c>
      <c r="BB88" s="171">
        <f>BA88*'Wskaźniki makroekonomiczne'!BB$45</f>
        <v>6.8966402829099771E-2</v>
      </c>
      <c r="BC88" s="171">
        <f>BB88*'Wskaźniki makroekonomiczne'!BC$45</f>
        <v>7.0015627280272622E-2</v>
      </c>
      <c r="BD88" s="171">
        <f>BC88*'Wskaźniki makroekonomiczne'!BD$45</f>
        <v>7.1080814169731069E-2</v>
      </c>
      <c r="BE88" s="171">
        <f>BD88*'Wskaźniki makroekonomiczne'!BE$45</f>
        <v>7.2219352342490495E-2</v>
      </c>
      <c r="BF88" s="171">
        <f>BE88*'Wskaźniki makroekonomiczne'!BF$45</f>
        <v>7.3376127070162417E-2</v>
      </c>
      <c r="BG88" s="171">
        <f>BF88*'Wskaźniki makroekonomiczne'!BG$45</f>
        <v>7.4551430457081153E-2</v>
      </c>
      <c r="BH88" s="171">
        <f>BG88*'Wskaźniki makroekonomiczne'!BH$45</f>
        <v>7.5805495516116039E-2</v>
      </c>
      <c r="BI88" s="171">
        <f>BH88*'Wskaźniki makroekonomiczne'!BI$45</f>
        <v>7.7080655799785111E-2</v>
      </c>
    </row>
    <row r="89" spans="1:61" ht="12.75" customHeight="1">
      <c r="A89" s="450"/>
      <c r="B89" s="467" t="s">
        <v>41</v>
      </c>
      <c r="C89" s="468"/>
      <c r="D89" s="464"/>
      <c r="E89" s="465"/>
      <c r="F89" s="465"/>
      <c r="G89" s="465"/>
      <c r="H89" s="465"/>
      <c r="I89" s="465"/>
      <c r="J89" s="466"/>
      <c r="K89" s="21">
        <f t="shared" ref="K89:AU89" si="28">K87*$B$33+K88*$B$34</f>
        <v>1.4913014039999999E-2</v>
      </c>
      <c r="L89" s="22">
        <f t="shared" si="28"/>
        <v>1.6089483825218302E-2</v>
      </c>
      <c r="M89" s="22">
        <f t="shared" si="28"/>
        <v>1.6858339558058676E-2</v>
      </c>
      <c r="N89" s="22">
        <f t="shared" si="28"/>
        <v>1.7142892550522149E-2</v>
      </c>
      <c r="O89" s="22">
        <f t="shared" si="28"/>
        <v>1.7626995833477738E-2</v>
      </c>
      <c r="P89" s="22">
        <f t="shared" si="28"/>
        <v>1.8092361507727757E-2</v>
      </c>
      <c r="Q89" s="22">
        <f t="shared" si="28"/>
        <v>1.8504018904298897E-2</v>
      </c>
      <c r="R89" s="22">
        <f t="shared" si="28"/>
        <v>1.9521995131719046E-2</v>
      </c>
      <c r="S89" s="22">
        <f t="shared" si="28"/>
        <v>2.0610229401061327E-2</v>
      </c>
      <c r="T89" s="22">
        <f t="shared" si="28"/>
        <v>2.1834850179761653E-2</v>
      </c>
      <c r="U89" s="22">
        <f t="shared" si="28"/>
        <v>2.2243002669385861E-2</v>
      </c>
      <c r="V89" s="22">
        <f t="shared" si="28"/>
        <v>2.4509455796686421E-2</v>
      </c>
      <c r="W89" s="22">
        <f t="shared" si="28"/>
        <v>2.5293594086413435E-2</v>
      </c>
      <c r="X89" s="22">
        <f t="shared" si="28"/>
        <v>2.5984524742110809E-2</v>
      </c>
      <c r="Y89" s="22">
        <f t="shared" si="28"/>
        <v>2.6656407905605167E-2</v>
      </c>
      <c r="Z89" s="22">
        <f t="shared" si="28"/>
        <v>2.7370992670985365E-2</v>
      </c>
      <c r="AA89" s="22">
        <f t="shared" si="28"/>
        <v>2.8086872906473413E-2</v>
      </c>
      <c r="AB89" s="22">
        <f t="shared" si="28"/>
        <v>2.8825699805880338E-2</v>
      </c>
      <c r="AC89" s="22">
        <f t="shared" si="28"/>
        <v>2.9565137649329307E-2</v>
      </c>
      <c r="AD89" s="22">
        <f t="shared" si="28"/>
        <v>3.030412664117043E-2</v>
      </c>
      <c r="AE89" s="22">
        <f t="shared" si="28"/>
        <v>3.1041539871475676E-2</v>
      </c>
      <c r="AF89" s="22">
        <f t="shared" si="28"/>
        <v>3.1801814862731731E-2</v>
      </c>
      <c r="AG89" s="22">
        <f t="shared" si="28"/>
        <v>3.2559909120962641E-2</v>
      </c>
      <c r="AH89" s="22">
        <f t="shared" si="28"/>
        <v>3.3340565001029374E-2</v>
      </c>
      <c r="AI89" s="22">
        <f t="shared" si="28"/>
        <v>3.4117339839825192E-2</v>
      </c>
      <c r="AJ89" s="22">
        <f t="shared" si="28"/>
        <v>3.4888543546266908E-2</v>
      </c>
      <c r="AK89" s="22">
        <f t="shared" si="28"/>
        <v>3.5652944011146645E-2</v>
      </c>
      <c r="AL89" s="22">
        <f t="shared" si="28"/>
        <v>3.6408855196829161E-2</v>
      </c>
      <c r="AM89" s="22">
        <f t="shared" si="28"/>
        <v>3.715456440607004E-2</v>
      </c>
      <c r="AN89" s="22">
        <f t="shared" si="28"/>
        <v>3.7888288200005366E-2</v>
      </c>
      <c r="AO89" s="22">
        <f t="shared" si="28"/>
        <v>3.8638920916608213E-2</v>
      </c>
      <c r="AP89" s="22">
        <f t="shared" si="28"/>
        <v>3.9344222060181212E-2</v>
      </c>
      <c r="AQ89" s="22">
        <f t="shared" si="28"/>
        <v>4.0064325740087704E-2</v>
      </c>
      <c r="AR89" s="22">
        <f t="shared" si="28"/>
        <v>4.0799265651683139E-2</v>
      </c>
      <c r="AS89" s="22">
        <f t="shared" si="28"/>
        <v>4.1516593011982725E-2</v>
      </c>
      <c r="AT89" s="22">
        <f t="shared" si="28"/>
        <v>4.2214741099037986E-2</v>
      </c>
      <c r="AU89" s="22">
        <f t="shared" si="28"/>
        <v>4.2892162119782501E-2</v>
      </c>
      <c r="AV89" s="22">
        <f t="shared" ref="AV89:AY89" si="29">AV87*$B$33+AV88*$B$34</f>
        <v>4.3581964965178771E-2</v>
      </c>
      <c r="AW89" s="22">
        <f t="shared" si="29"/>
        <v>4.4284035167910546E-2</v>
      </c>
      <c r="AX89" s="22">
        <f t="shared" si="29"/>
        <v>4.4998498528117936E-2</v>
      </c>
      <c r="AY89" s="22">
        <f t="shared" si="29"/>
        <v>4.5689090052357426E-2</v>
      </c>
      <c r="AZ89" s="22">
        <f t="shared" ref="AZ89:BI89" si="30">AZ87*$B$33+AZ88*$B$34</f>
        <v>4.6384183727948468E-2</v>
      </c>
      <c r="BA89" s="22">
        <f t="shared" si="30"/>
        <v>4.7089852252311784E-2</v>
      </c>
      <c r="BB89" s="22">
        <f t="shared" si="30"/>
        <v>4.7806256506535055E-2</v>
      </c>
      <c r="BC89" s="22">
        <f t="shared" si="30"/>
        <v>4.853355981927987E-2</v>
      </c>
      <c r="BD89" s="22">
        <f t="shared" si="30"/>
        <v>4.9271928004018112E-2</v>
      </c>
      <c r="BE89" s="22">
        <f t="shared" si="30"/>
        <v>5.0061141964680894E-2</v>
      </c>
      <c r="BF89" s="22">
        <f t="shared" si="30"/>
        <v>5.0862997173635301E-2</v>
      </c>
      <c r="BG89" s="22">
        <f t="shared" si="30"/>
        <v>5.1677696112294877E-2</v>
      </c>
      <c r="BH89" s="22">
        <f t="shared" si="30"/>
        <v>5.254699121003497E-2</v>
      </c>
      <c r="BI89" s="22">
        <f t="shared" si="30"/>
        <v>5.343090913394194E-2</v>
      </c>
    </row>
    <row r="90" spans="1:61" ht="12.75" customHeight="1">
      <c r="A90" s="448" t="s">
        <v>67</v>
      </c>
      <c r="B90" s="458" t="s">
        <v>70</v>
      </c>
      <c r="C90" s="459"/>
      <c r="D90" s="411"/>
      <c r="E90" s="412"/>
      <c r="F90" s="412"/>
      <c r="G90" s="412"/>
      <c r="H90" s="412"/>
      <c r="I90" s="412"/>
      <c r="J90" s="413"/>
      <c r="K90" s="168">
        <f>M55*'Wskaźniki makroekonomiczne'!$K$25</f>
        <v>2.1513856319999997E-2</v>
      </c>
      <c r="L90" s="169">
        <f>K90*'Wskaźniki makroekonomiczne'!L$45</f>
        <v>2.321105863310181E-2</v>
      </c>
      <c r="M90" s="169">
        <f>L90*'Wskaźniki makroekonomiczne'!M$45</f>
        <v>2.4320227559166609E-2</v>
      </c>
      <c r="N90" s="169">
        <f>M90*'Wskaźniki makroekonomiczne'!N$45</f>
        <v>2.4730730236818838E-2</v>
      </c>
      <c r="O90" s="169">
        <f>N90*'Wskaźniki makroekonomiczne'!O$45</f>
        <v>2.5429108743377716E-2</v>
      </c>
      <c r="P90" s="169">
        <f>O90*'Wskaźniki makroekonomiczne'!P$45</f>
        <v>2.6100455945574468E-2</v>
      </c>
      <c r="Q90" s="169">
        <f>P90*'Wskaźniki makroekonomiczne'!Q$45</f>
        <v>2.669432235374267E-2</v>
      </c>
      <c r="R90" s="169">
        <f>Q90*'Wskaźniki makroekonomiczne'!R$45</f>
        <v>2.8162878222807806E-2</v>
      </c>
      <c r="S90" s="169">
        <f>R90*'Wskaźniki makroekonomiczne'!S$45</f>
        <v>2.9732789955629453E-2</v>
      </c>
      <c r="T90" s="169">
        <f>S90*'Wskaźniki makroekonomiczne'!T$45</f>
        <v>3.1499455997033202E-2</v>
      </c>
      <c r="U90" s="169">
        <f>T90*'Wskaźniki makroekonomiczne'!U$45</f>
        <v>3.2088266145999272E-2</v>
      </c>
      <c r="V90" s="169">
        <f>U90*'Wskaźniki makroekonomiczne'!V$45</f>
        <v>3.5357903444400082E-2</v>
      </c>
      <c r="W90" s="169">
        <f>V90*'Wskaźniki makroekonomiczne'!W$45</f>
        <v>3.6489119337776758E-2</v>
      </c>
      <c r="X90" s="169">
        <f>W90*'Wskaźniki makroekonomiczne'!X$45</f>
        <v>3.7485871759110674E-2</v>
      </c>
      <c r="Y90" s="169">
        <f>X90*'Wskaźniki makroekonomiczne'!Y$45</f>
        <v>3.8455145831036965E-2</v>
      </c>
      <c r="Z90" s="169">
        <f>Y90*'Wskaźniki makroekonomiczne'!Z$45</f>
        <v>3.9486022213880527E-2</v>
      </c>
      <c r="AA90" s="169">
        <f>Z90*'Wskaźniki makroekonomiczne'!AA$45</f>
        <v>4.0518767471633778E-2</v>
      </c>
      <c r="AB90" s="169">
        <f>AA90*'Wskaźniki makroekonomiczne'!AB$45</f>
        <v>4.1584616113401147E-2</v>
      </c>
      <c r="AC90" s="169">
        <f>AB90*'Wskaźniki makroekonomiczne'!AC$45</f>
        <v>4.2651346117065232E-2</v>
      </c>
      <c r="AD90" s="169">
        <f>AC90*'Wskaźniki makroekonomiczne'!AD$45</f>
        <v>4.3717428597098325E-2</v>
      </c>
      <c r="AE90" s="169">
        <f>AD90*'Wskaźniki makroekonomiczne'!AE$45</f>
        <v>4.4781237847374748E-2</v>
      </c>
      <c r="AF90" s="169">
        <f>AE90*'Wskaźniki makroekonomiczne'!AF$45</f>
        <v>4.5878027998694962E-2</v>
      </c>
      <c r="AG90" s="169">
        <f>AF90*'Wskaźniki makroekonomiczne'!AG$45</f>
        <v>4.6971672174503487E-2</v>
      </c>
      <c r="AH90" s="169">
        <f>AG90*'Wskaźniki makroekonomiczne'!AH$45</f>
        <v>4.8097864263780092E-2</v>
      </c>
      <c r="AI90" s="169">
        <f>AH90*'Wskaźniki makroekonomiczne'!AI$45</f>
        <v>4.9218457473846185E-2</v>
      </c>
      <c r="AJ90" s="169">
        <f>AI90*'Wskaźniki makroekonomiczne'!AJ$45</f>
        <v>5.0331013640516203E-2</v>
      </c>
      <c r="AK90" s="169">
        <f>AJ90*'Wskaźniki makroekonomiczne'!AK$45</f>
        <v>5.1433755294768936E-2</v>
      </c>
      <c r="AL90" s="169">
        <f>AK90*'Wskaźniki makroekonomiczne'!AL$45</f>
        <v>5.2524250120015846E-2</v>
      </c>
      <c r="AM90" s="169">
        <f>AL90*'Wskaźniki makroekonomiczne'!AM$45</f>
        <v>5.3600027339904335E-2</v>
      </c>
      <c r="AN90" s="169">
        <f>AM90*'Wskaźniki makroekonomiczne'!AN$45</f>
        <v>5.4658514124597914E-2</v>
      </c>
      <c r="AO90" s="169">
        <f>AN90*'Wskaźniki makroekonomiczne'!AO$45</f>
        <v>5.5741394109205304E-2</v>
      </c>
      <c r="AP90" s="169">
        <f>AO90*'Wskaźniki makroekonomiczne'!AP$45</f>
        <v>5.6758877726163066E-2</v>
      </c>
      <c r="AQ90" s="169">
        <f>AP90*'Wskaźniki makroekonomiczne'!AQ$45</f>
        <v>5.7797715821765877E-2</v>
      </c>
      <c r="AR90" s="169">
        <f>AQ90*'Wskaźniki makroekonomiczne'!AR$45</f>
        <v>5.8857957005706826E-2</v>
      </c>
      <c r="AS90" s="169">
        <f>AR90*'Wskaźniki makroekonomiczne'!AS$45</f>
        <v>5.9892789918925902E-2</v>
      </c>
      <c r="AT90" s="169">
        <f>AS90*'Wskaźniki makroekonomiczne'!AT$45</f>
        <v>6.0899954372382666E-2</v>
      </c>
      <c r="AU90" s="169">
        <f>AT90*'Wskaźniki makroekonomiczne'!AU$45</f>
        <v>6.1877217484276395E-2</v>
      </c>
      <c r="AV90" s="169">
        <f>AU90*'Wskaźniki makroekonomiczne'!AV$45</f>
        <v>6.287234290058577E-2</v>
      </c>
      <c r="AW90" s="169">
        <f>AV90*'Wskaźniki makroekonomiczne'!AW$45</f>
        <v>6.388516548813325E-2</v>
      </c>
      <c r="AX90" s="169">
        <f>AW90*'Wskaźniki makroekonomiczne'!AX$45</f>
        <v>6.4915866729088181E-2</v>
      </c>
      <c r="AY90" s="169">
        <f>AX90*'Wskaźniki makroekonomiczne'!AY$45</f>
        <v>6.5912129911597603E-2</v>
      </c>
      <c r="AZ90" s="169">
        <f>AY90*'Wskaźniki makroekonomiczne'!AZ$45</f>
        <v>6.6914888000974851E-2</v>
      </c>
      <c r="BA90" s="169">
        <f>AZ90*'Wskaźniki makroekonomiczne'!BA$45</f>
        <v>6.7932901609892432E-2</v>
      </c>
      <c r="BB90" s="169">
        <f>BA90*'Wskaźniki makroekonomiczne'!BB$45</f>
        <v>6.8966402829099771E-2</v>
      </c>
      <c r="BC90" s="169">
        <f>BB90*'Wskaźniki makroekonomiczne'!BC$45</f>
        <v>7.0015627280272622E-2</v>
      </c>
      <c r="BD90" s="169">
        <f>BC90*'Wskaźniki makroekonomiczne'!BD$45</f>
        <v>7.1080814169731069E-2</v>
      </c>
      <c r="BE90" s="169">
        <f>BD90*'Wskaźniki makroekonomiczne'!BE$45</f>
        <v>7.2219352342490495E-2</v>
      </c>
      <c r="BF90" s="169">
        <f>BE90*'Wskaźniki makroekonomiczne'!BF$45</f>
        <v>7.3376127070162417E-2</v>
      </c>
      <c r="BG90" s="169">
        <f>BF90*'Wskaźniki makroekonomiczne'!BG$45</f>
        <v>7.4551430457081153E-2</v>
      </c>
      <c r="BH90" s="169">
        <f>BG90*'Wskaźniki makroekonomiczne'!BH$45</f>
        <v>7.5805495516116039E-2</v>
      </c>
      <c r="BI90" s="169">
        <f>BH90*'Wskaźniki makroekonomiczne'!BI$45</f>
        <v>7.7080655799785111E-2</v>
      </c>
    </row>
    <row r="91" spans="1:61" ht="12.75" customHeight="1">
      <c r="A91" s="449"/>
      <c r="B91" s="460" t="s">
        <v>71</v>
      </c>
      <c r="C91" s="461"/>
      <c r="D91" s="414"/>
      <c r="E91" s="415"/>
      <c r="F91" s="415"/>
      <c r="G91" s="415"/>
      <c r="H91" s="415"/>
      <c r="I91" s="415"/>
      <c r="J91" s="416"/>
      <c r="K91" s="170">
        <f>M57*'Wskaźniki makroekonomiczne'!$K$25</f>
        <v>3.9360578039999997E-2</v>
      </c>
      <c r="L91" s="171">
        <f>K91*'Wskaźniki makroekonomiczne'!L$45</f>
        <v>4.2465686817379451E-2</v>
      </c>
      <c r="M91" s="171">
        <f>L91*'Wskaźniki makroekonomiczne'!M$45</f>
        <v>4.4494961784384369E-2</v>
      </c>
      <c r="N91" s="171">
        <f>M91*'Wskaźniki makroekonomiczne'!N$45</f>
        <v>4.524599509236174E-2</v>
      </c>
      <c r="O91" s="171">
        <f>N91*'Wskaźniki makroekonomiczne'!O$45</f>
        <v>4.6523710314588775E-2</v>
      </c>
      <c r="P91" s="171">
        <f>O91*'Wskaźniki makroekonomiczne'!P$45</f>
        <v>4.7751970536789652E-2</v>
      </c>
      <c r="Q91" s="171">
        <f>P91*'Wskaźniki makroekonomiczne'!Q$45</f>
        <v>4.8838476124461024E-2</v>
      </c>
      <c r="R91" s="171">
        <f>Q91*'Wskaźniki makroekonomiczne'!R$45</f>
        <v>5.1525265839455194E-2</v>
      </c>
      <c r="S91" s="171">
        <f>R91*'Wskaźniki makroekonomiczne'!S$45</f>
        <v>5.4397490714276617E-2</v>
      </c>
      <c r="T91" s="171">
        <f>S91*'Wskaźniki makroekonomiczne'!T$45</f>
        <v>5.7629686540026655E-2</v>
      </c>
      <c r="U91" s="171">
        <f>T91*'Wskaźniki makroekonomiczne'!U$45</f>
        <v>5.8706941471657767E-2</v>
      </c>
      <c r="V91" s="171">
        <f>U91*'Wskaźniki makroekonomiczne'!V$45</f>
        <v>6.468889152895925E-2</v>
      </c>
      <c r="W91" s="171">
        <f>V91*'Wskaźniki makroekonomiczne'!W$45</f>
        <v>6.6758502424796126E-2</v>
      </c>
      <c r="X91" s="171">
        <f>W91*'Wskaźniki makroekonomiczne'!X$45</f>
        <v>6.858210628655477E-2</v>
      </c>
      <c r="Y91" s="171">
        <f>X91*'Wskaźniki makroekonomiczne'!Y$45</f>
        <v>7.0355437259056283E-2</v>
      </c>
      <c r="Z91" s="171">
        <f>Y91*'Wskaźniki makroekonomiczne'!Z$45</f>
        <v>7.2241472459485978E-2</v>
      </c>
      <c r="AA91" s="171">
        <f>Z91*'Wskaźniki makroekonomiczne'!AA$45</f>
        <v>7.4130926851511805E-2</v>
      </c>
      <c r="AB91" s="171">
        <f>AA91*'Wskaźniki makroekonomiczne'!AB$45</f>
        <v>7.6080945389290736E-2</v>
      </c>
      <c r="AC91" s="171">
        <f>AB91*'Wskaźniki makroekonomiczne'!AC$45</f>
        <v>7.8032576418721619E-2</v>
      </c>
      <c r="AD91" s="171">
        <f>AC91*'Wskaźniki makroekonomiczne'!AD$45</f>
        <v>7.9983022774236717E-2</v>
      </c>
      <c r="AE91" s="171">
        <f>AD91*'Wskaźniki makroekonomiczne'!AE$45</f>
        <v>8.1929310152583354E-2</v>
      </c>
      <c r="AF91" s="171">
        <f>AE91*'Wskaźniki makroekonomiczne'!AF$45</f>
        <v>8.393593758852147E-2</v>
      </c>
      <c r="AG91" s="171">
        <f>AF91*'Wskaźniki makroekonomiczne'!AG$45</f>
        <v>8.5936809319262064E-2</v>
      </c>
      <c r="AH91" s="171">
        <f>AG91*'Wskaźniki makroekonomiczne'!AH$45</f>
        <v>8.7997228937143124E-2</v>
      </c>
      <c r="AI91" s="171">
        <f>AH91*'Wskaźniki makroekonomiczne'!AI$45</f>
        <v>9.0047405151014032E-2</v>
      </c>
      <c r="AJ91" s="171">
        <f>AI91*'Wskaźniki makroekonomiczne'!AJ$45</f>
        <v>9.2082877228671686E-2</v>
      </c>
      <c r="AK91" s="171">
        <f>AJ91*'Wskaźniki makroekonomiczne'!AK$45</f>
        <v>9.410039320974771E-2</v>
      </c>
      <c r="AL91" s="171">
        <f>AK91*'Wskaźniki makroekonomiczne'!AL$45</f>
        <v>9.6095503060483534E-2</v>
      </c>
      <c r="AM91" s="171">
        <f>AL91*'Wskaźniki makroekonomiczne'!AM$45</f>
        <v>9.8063686383234067E-2</v>
      </c>
      <c r="AN91" s="171">
        <f>AM91*'Wskaźniki makroekonomiczne'!AN$45</f>
        <v>0.10000023606886664</v>
      </c>
      <c r="AO91" s="171">
        <f>AN91*'Wskaźniki makroekonomiczne'!AO$45</f>
        <v>0.10198141422252334</v>
      </c>
      <c r="AP91" s="171">
        <f>AO91*'Wskaźniki makroekonomiczne'!AP$45</f>
        <v>0.10384294674900288</v>
      </c>
      <c r="AQ91" s="171">
        <f>AP91*'Wskaźniki makroekonomiczne'!AQ$45</f>
        <v>0.10574354826482166</v>
      </c>
      <c r="AR91" s="171">
        <f>AQ91*'Wskaźniki makroekonomiczne'!AR$45</f>
        <v>0.10768330770362272</v>
      </c>
      <c r="AS91" s="171">
        <f>AR91*'Wskaźniki makroekonomiczne'!AS$45</f>
        <v>0.10957658155621672</v>
      </c>
      <c r="AT91" s="171">
        <f>AS91*'Wskaźniki makroekonomiczne'!AT$45</f>
        <v>0.11141923470401829</v>
      </c>
      <c r="AU91" s="171">
        <f>AT91*'Wskaźniki makroekonomiczne'!AU$45</f>
        <v>0.11320718198827841</v>
      </c>
      <c r="AV91" s="171">
        <f>AU91*'Wskaźniki makroekonomiczne'!AV$45</f>
        <v>0.11502780917038986</v>
      </c>
      <c r="AW91" s="171">
        <f>AV91*'Wskaźniki makroekonomiczne'!AW$45</f>
        <v>0.11688081413169832</v>
      </c>
      <c r="AX91" s="171">
        <f>AW91*'Wskaźniki makroekonomiczne'!AX$45</f>
        <v>0.11876652890208178</v>
      </c>
      <c r="AY91" s="171">
        <f>AX91*'Wskaźniki makroekonomiczne'!AY$45</f>
        <v>0.12058923767917289</v>
      </c>
      <c r="AZ91" s="171">
        <f>AY91*'Wskaźniki makroekonomiczne'!AZ$45</f>
        <v>0.12242382918360172</v>
      </c>
      <c r="BA91" s="171">
        <f>AZ91*'Wskaźniki makroekonomiczne'!BA$45</f>
        <v>0.12428633135446229</v>
      </c>
      <c r="BB91" s="171">
        <f>BA91*'Wskaźniki makroekonomiczne'!BB$45</f>
        <v>0.12617716881233026</v>
      </c>
      <c r="BC91" s="171">
        <f>BB91*'Wskaźniki makroekonomiczne'!BC$45</f>
        <v>0.1280967726377715</v>
      </c>
      <c r="BD91" s="171">
        <f>BC91*'Wskaźniki makroekonomiczne'!BD$45</f>
        <v>0.13004558046962161</v>
      </c>
      <c r="BE91" s="171">
        <f>BD91*'Wskaźniki makroekonomiczne'!BE$45</f>
        <v>0.13212858780842013</v>
      </c>
      <c r="BF91" s="171">
        <f>BE91*'Wskaźniki makroekonomiczne'!BF$45</f>
        <v>0.13424495975336534</v>
      </c>
      <c r="BG91" s="171">
        <f>BF91*'Wskaźniki makroekonomiczne'!BG$45</f>
        <v>0.13639523072261439</v>
      </c>
      <c r="BH91" s="171">
        <f>BG91*'Wskaźniki makroekonomiczne'!BH$45</f>
        <v>0.13868959975107595</v>
      </c>
      <c r="BI91" s="171">
        <f>BH91*'Wskaźniki makroekonomiczne'!BI$45</f>
        <v>0.14102256345187958</v>
      </c>
    </row>
    <row r="92" spans="1:61" ht="12.75" customHeight="1">
      <c r="A92" s="450"/>
      <c r="B92" s="467" t="s">
        <v>41</v>
      </c>
      <c r="C92" s="468"/>
      <c r="D92" s="464"/>
      <c r="E92" s="465"/>
      <c r="F92" s="465"/>
      <c r="G92" s="465"/>
      <c r="H92" s="465"/>
      <c r="I92" s="465"/>
      <c r="J92" s="466"/>
      <c r="K92" s="21">
        <f t="shared" ref="K92:AU92" si="31">K90*$B$33+K91*$B$34</f>
        <v>2.7462763559999999E-2</v>
      </c>
      <c r="L92" s="22">
        <f t="shared" si="31"/>
        <v>2.9629268027861026E-2</v>
      </c>
      <c r="M92" s="22">
        <f t="shared" si="31"/>
        <v>3.1045138967572529E-2</v>
      </c>
      <c r="N92" s="22">
        <f t="shared" si="31"/>
        <v>3.1569151855333141E-2</v>
      </c>
      <c r="O92" s="22">
        <f t="shared" si="31"/>
        <v>3.2460642600448071E-2</v>
      </c>
      <c r="P92" s="22">
        <f t="shared" si="31"/>
        <v>3.3317627475979529E-2</v>
      </c>
      <c r="Q92" s="22">
        <f t="shared" si="31"/>
        <v>3.4075706943982126E-2</v>
      </c>
      <c r="R92" s="22">
        <f t="shared" si="31"/>
        <v>3.5950340761690264E-2</v>
      </c>
      <c r="S92" s="22">
        <f t="shared" si="31"/>
        <v>3.7954356875178508E-2</v>
      </c>
      <c r="T92" s="22">
        <f t="shared" si="31"/>
        <v>4.0209532844697686E-2</v>
      </c>
      <c r="U92" s="22">
        <f t="shared" si="31"/>
        <v>4.0961157921218773E-2</v>
      </c>
      <c r="V92" s="22">
        <f t="shared" si="31"/>
        <v>4.5134899472586476E-2</v>
      </c>
      <c r="W92" s="22">
        <f t="shared" si="31"/>
        <v>4.6578913700116548E-2</v>
      </c>
      <c r="X92" s="22">
        <f t="shared" si="31"/>
        <v>4.7851283268258708E-2</v>
      </c>
      <c r="Y92" s="22">
        <f t="shared" si="31"/>
        <v>4.9088576307043406E-2</v>
      </c>
      <c r="Z92" s="22">
        <f t="shared" si="31"/>
        <v>5.0404505629082344E-2</v>
      </c>
      <c r="AA92" s="22">
        <f t="shared" si="31"/>
        <v>5.1722820598259792E-2</v>
      </c>
      <c r="AB92" s="22">
        <f t="shared" si="31"/>
        <v>5.3083392538697677E-2</v>
      </c>
      <c r="AC92" s="22">
        <f t="shared" si="31"/>
        <v>5.444508955095069E-2</v>
      </c>
      <c r="AD92" s="22">
        <f t="shared" si="31"/>
        <v>5.5805959989477794E-2</v>
      </c>
      <c r="AE92" s="22">
        <f t="shared" si="31"/>
        <v>5.7163928615777619E-2</v>
      </c>
      <c r="AF92" s="22">
        <f t="shared" si="31"/>
        <v>5.8563997861970467E-2</v>
      </c>
      <c r="AG92" s="22">
        <f t="shared" si="31"/>
        <v>5.9960051222756348E-2</v>
      </c>
      <c r="AH92" s="22">
        <f t="shared" si="31"/>
        <v>6.1397652488234436E-2</v>
      </c>
      <c r="AI92" s="22">
        <f t="shared" si="31"/>
        <v>6.28281066995688E-2</v>
      </c>
      <c r="AJ92" s="22">
        <f t="shared" si="31"/>
        <v>6.4248301503234698E-2</v>
      </c>
      <c r="AK92" s="22">
        <f t="shared" si="31"/>
        <v>6.5655967933095194E-2</v>
      </c>
      <c r="AL92" s="22">
        <f t="shared" si="31"/>
        <v>6.7048001100171742E-2</v>
      </c>
      <c r="AM92" s="22">
        <f t="shared" si="31"/>
        <v>6.8421247021014237E-2</v>
      </c>
      <c r="AN92" s="22">
        <f t="shared" si="31"/>
        <v>6.9772421439354165E-2</v>
      </c>
      <c r="AO92" s="22">
        <f t="shared" si="31"/>
        <v>7.1154734146977983E-2</v>
      </c>
      <c r="AP92" s="22">
        <f t="shared" si="31"/>
        <v>7.2453567400443009E-2</v>
      </c>
      <c r="AQ92" s="22">
        <f t="shared" si="31"/>
        <v>7.3779659969451142E-2</v>
      </c>
      <c r="AR92" s="22">
        <f t="shared" si="31"/>
        <v>7.5133073905012115E-2</v>
      </c>
      <c r="AS92" s="22">
        <f t="shared" si="31"/>
        <v>7.6454053798022836E-2</v>
      </c>
      <c r="AT92" s="22">
        <f t="shared" si="31"/>
        <v>7.773971448292788E-2</v>
      </c>
      <c r="AU92" s="22">
        <f t="shared" si="31"/>
        <v>7.898720565227707E-2</v>
      </c>
      <c r="AV92" s="22">
        <f t="shared" ref="AV92:AY92" si="32">AV90*$B$33+AV91*$B$34</f>
        <v>8.0257498323853801E-2</v>
      </c>
      <c r="AW92" s="22">
        <f t="shared" si="32"/>
        <v>8.1550381702654939E-2</v>
      </c>
      <c r="AX92" s="22">
        <f t="shared" si="32"/>
        <v>8.286608745341939E-2</v>
      </c>
      <c r="AY92" s="22">
        <f t="shared" si="32"/>
        <v>8.4137832500789378E-2</v>
      </c>
      <c r="AZ92" s="22">
        <f t="shared" ref="AZ92:BI92" si="33">AZ90*$B$33+AZ91*$B$34</f>
        <v>8.541786839518381E-2</v>
      </c>
      <c r="BA92" s="22">
        <f t="shared" si="33"/>
        <v>8.6717378191415728E-2</v>
      </c>
      <c r="BB92" s="22">
        <f t="shared" si="33"/>
        <v>8.8036658156843278E-2</v>
      </c>
      <c r="BC92" s="22">
        <f t="shared" si="33"/>
        <v>8.9376009066105586E-2</v>
      </c>
      <c r="BD92" s="22">
        <f t="shared" si="33"/>
        <v>9.0735736269694584E-2</v>
      </c>
      <c r="BE92" s="22">
        <f t="shared" si="33"/>
        <v>9.2189097497800382E-2</v>
      </c>
      <c r="BF92" s="22">
        <f t="shared" si="33"/>
        <v>9.36657379645634E-2</v>
      </c>
      <c r="BG92" s="22">
        <f t="shared" si="33"/>
        <v>9.5166030545592237E-2</v>
      </c>
      <c r="BH92" s="22">
        <f t="shared" si="33"/>
        <v>9.6766863594436009E-2</v>
      </c>
      <c r="BI92" s="22">
        <f t="shared" si="33"/>
        <v>9.8394625017149934E-2</v>
      </c>
    </row>
    <row r="93" spans="1:61" ht="15">
      <c r="A93" s="144" t="s">
        <v>77</v>
      </c>
      <c r="B93" s="440" t="s">
        <v>69</v>
      </c>
      <c r="C93" s="441"/>
      <c r="D93" s="102">
        <f>'Wskaźniki makroekonomiczne'!D$1</f>
        <v>2003</v>
      </c>
      <c r="E93" s="102">
        <f>D93+1</f>
        <v>2004</v>
      </c>
      <c r="F93" s="102">
        <f t="shared" ref="F93:AY93" si="34">E93+1</f>
        <v>2005</v>
      </c>
      <c r="G93" s="102">
        <f t="shared" si="34"/>
        <v>2006</v>
      </c>
      <c r="H93" s="102">
        <f t="shared" si="34"/>
        <v>2007</v>
      </c>
      <c r="I93" s="102">
        <f t="shared" si="34"/>
        <v>2008</v>
      </c>
      <c r="J93" s="102">
        <f t="shared" si="34"/>
        <v>2009</v>
      </c>
      <c r="K93" s="102">
        <f t="shared" si="34"/>
        <v>2010</v>
      </c>
      <c r="L93" s="102">
        <f t="shared" si="34"/>
        <v>2011</v>
      </c>
      <c r="M93" s="102">
        <f t="shared" si="34"/>
        <v>2012</v>
      </c>
      <c r="N93" s="102">
        <f t="shared" si="34"/>
        <v>2013</v>
      </c>
      <c r="O93" s="102">
        <f t="shared" si="34"/>
        <v>2014</v>
      </c>
      <c r="P93" s="102">
        <f t="shared" si="34"/>
        <v>2015</v>
      </c>
      <c r="Q93" s="102">
        <f t="shared" si="34"/>
        <v>2016</v>
      </c>
      <c r="R93" s="102">
        <f t="shared" si="34"/>
        <v>2017</v>
      </c>
      <c r="S93" s="102">
        <f t="shared" si="34"/>
        <v>2018</v>
      </c>
      <c r="T93" s="102">
        <f t="shared" si="34"/>
        <v>2019</v>
      </c>
      <c r="U93" s="102">
        <f t="shared" si="34"/>
        <v>2020</v>
      </c>
      <c r="V93" s="102">
        <f t="shared" si="34"/>
        <v>2021</v>
      </c>
      <c r="W93" s="102">
        <f t="shared" si="34"/>
        <v>2022</v>
      </c>
      <c r="X93" s="102">
        <f t="shared" si="34"/>
        <v>2023</v>
      </c>
      <c r="Y93" s="102">
        <f t="shared" si="34"/>
        <v>2024</v>
      </c>
      <c r="Z93" s="102">
        <f t="shared" si="34"/>
        <v>2025</v>
      </c>
      <c r="AA93" s="102">
        <f t="shared" si="34"/>
        <v>2026</v>
      </c>
      <c r="AB93" s="102">
        <f t="shared" si="34"/>
        <v>2027</v>
      </c>
      <c r="AC93" s="102">
        <f t="shared" si="34"/>
        <v>2028</v>
      </c>
      <c r="AD93" s="102">
        <f t="shared" si="34"/>
        <v>2029</v>
      </c>
      <c r="AE93" s="102">
        <f t="shared" si="34"/>
        <v>2030</v>
      </c>
      <c r="AF93" s="102">
        <f t="shared" si="34"/>
        <v>2031</v>
      </c>
      <c r="AG93" s="102">
        <f t="shared" si="34"/>
        <v>2032</v>
      </c>
      <c r="AH93" s="102">
        <f t="shared" si="34"/>
        <v>2033</v>
      </c>
      <c r="AI93" s="102">
        <f t="shared" si="34"/>
        <v>2034</v>
      </c>
      <c r="AJ93" s="102">
        <f t="shared" si="34"/>
        <v>2035</v>
      </c>
      <c r="AK93" s="102">
        <f t="shared" si="34"/>
        <v>2036</v>
      </c>
      <c r="AL93" s="102">
        <f t="shared" si="34"/>
        <v>2037</v>
      </c>
      <c r="AM93" s="102">
        <f t="shared" si="34"/>
        <v>2038</v>
      </c>
      <c r="AN93" s="102">
        <f t="shared" si="34"/>
        <v>2039</v>
      </c>
      <c r="AO93" s="102">
        <f t="shared" si="34"/>
        <v>2040</v>
      </c>
      <c r="AP93" s="102">
        <f t="shared" si="34"/>
        <v>2041</v>
      </c>
      <c r="AQ93" s="102">
        <f t="shared" si="34"/>
        <v>2042</v>
      </c>
      <c r="AR93" s="102">
        <f t="shared" si="34"/>
        <v>2043</v>
      </c>
      <c r="AS93" s="102">
        <f t="shared" si="34"/>
        <v>2044</v>
      </c>
      <c r="AT93" s="102">
        <f t="shared" si="34"/>
        <v>2045</v>
      </c>
      <c r="AU93" s="102">
        <f t="shared" si="34"/>
        <v>2046</v>
      </c>
      <c r="AV93" s="102">
        <f t="shared" si="34"/>
        <v>2047</v>
      </c>
      <c r="AW93" s="102">
        <f t="shared" si="34"/>
        <v>2048</v>
      </c>
      <c r="AX93" s="102">
        <f t="shared" si="34"/>
        <v>2049</v>
      </c>
      <c r="AY93" s="102">
        <f t="shared" si="34"/>
        <v>2050</v>
      </c>
      <c r="AZ93" s="102">
        <f t="shared" ref="AZ93:BI93" si="35">AY93+1</f>
        <v>2051</v>
      </c>
      <c r="BA93" s="102">
        <f t="shared" si="35"/>
        <v>2052</v>
      </c>
      <c r="BB93" s="102">
        <f t="shared" si="35"/>
        <v>2053</v>
      </c>
      <c r="BC93" s="102">
        <f t="shared" si="35"/>
        <v>2054</v>
      </c>
      <c r="BD93" s="102">
        <f t="shared" si="35"/>
        <v>2055</v>
      </c>
      <c r="BE93" s="102">
        <f t="shared" si="35"/>
        <v>2056</v>
      </c>
      <c r="BF93" s="102">
        <f t="shared" si="35"/>
        <v>2057</v>
      </c>
      <c r="BG93" s="102">
        <f t="shared" si="35"/>
        <v>2058</v>
      </c>
      <c r="BH93" s="102">
        <f t="shared" si="35"/>
        <v>2059</v>
      </c>
      <c r="BI93" s="102">
        <f t="shared" si="35"/>
        <v>2060</v>
      </c>
    </row>
    <row r="94" spans="1:61" ht="12.75" customHeight="1">
      <c r="A94" s="472" t="s">
        <v>64</v>
      </c>
      <c r="B94" s="458" t="s">
        <v>70</v>
      </c>
      <c r="C94" s="459"/>
      <c r="D94" s="411"/>
      <c r="E94" s="412"/>
      <c r="F94" s="412"/>
      <c r="G94" s="412"/>
      <c r="H94" s="412"/>
      <c r="I94" s="412"/>
      <c r="J94" s="413"/>
      <c r="K94" s="168">
        <f>N39*'Wskaźniki makroekonomiczne'!$K$25</f>
        <v>3.6671346000000002E-4</v>
      </c>
      <c r="L94" s="169">
        <f>K94*'Wskaźniki makroekonomiczne'!L$45</f>
        <v>3.9564304488241733E-4</v>
      </c>
      <c r="M94" s="169">
        <f>L94*'Wskaźniki makroekonomiczne'!M$45</f>
        <v>4.1454933339488549E-4</v>
      </c>
      <c r="N94" s="169">
        <f>M94*'Wskaźniki makroekonomiczne'!N$45</f>
        <v>4.2154653812759394E-4</v>
      </c>
      <c r="O94" s="169">
        <f>N94*'Wskaźniki makroekonomiczne'!O$45</f>
        <v>4.3345071721666572E-4</v>
      </c>
      <c r="P94" s="169">
        <f>O94*'Wskaźniki makroekonomiczne'!P$45</f>
        <v>4.4489413543592852E-4</v>
      </c>
      <c r="Q94" s="169">
        <f>P94*'Wskaźniki makroekonomiczne'!Q$45</f>
        <v>4.5501685830243198E-4</v>
      </c>
      <c r="R94" s="169">
        <f>Q94*'Wskaźniki makroekonomiczne'!R$45</f>
        <v>4.8004906061604221E-4</v>
      </c>
      <c r="S94" s="169">
        <f>R94*'Wskaźniki makroekonomiczne'!S$45</f>
        <v>5.0680891969822933E-4</v>
      </c>
      <c r="T94" s="169">
        <f>S94*'Wskaźniki makroekonomiczne'!T$45</f>
        <v>5.3692254540397503E-4</v>
      </c>
      <c r="U94" s="169">
        <f>T94*'Wskaźniki makroekonomiczne'!U$45</f>
        <v>5.469590820340785E-4</v>
      </c>
      <c r="V94" s="169">
        <f>U94*'Wskaźniki makroekonomiczne'!V$45</f>
        <v>6.0269153598409221E-4</v>
      </c>
      <c r="W94" s="169">
        <f>V94*'Wskaźniki makroekonomiczne'!W$45</f>
        <v>6.2197362507574003E-4</v>
      </c>
      <c r="X94" s="169">
        <f>W94*'Wskaźniki makroekonomiczne'!X$45</f>
        <v>6.3896372316665903E-4</v>
      </c>
      <c r="Y94" s="169">
        <f>X94*'Wskaźniki makroekonomiczne'!Y$45</f>
        <v>6.5548544030176621E-4</v>
      </c>
      <c r="Z94" s="169">
        <f>Y94*'Wskaźniki makroekonomiczne'!Z$45</f>
        <v>6.7305719682750874E-4</v>
      </c>
      <c r="AA94" s="169">
        <f>Z94*'Wskaźniki makroekonomiczne'!AA$45</f>
        <v>6.9066080917557545E-4</v>
      </c>
      <c r="AB94" s="169">
        <f>AA94*'Wskaźniki makroekonomiczne'!AB$45</f>
        <v>7.0882868375115563E-4</v>
      </c>
      <c r="AC94" s="169">
        <f>AB94*'Wskaźniki makroekonomiczne'!AC$45</f>
        <v>7.2701158154088441E-4</v>
      </c>
      <c r="AD94" s="169">
        <f>AC94*'Wskaźniki makroekonomiczne'!AD$45</f>
        <v>7.4518344199599401E-4</v>
      </c>
      <c r="AE94" s="169">
        <f>AD94*'Wskaźniki makroekonomiczne'!AE$45</f>
        <v>7.6331655421661487E-4</v>
      </c>
      <c r="AF94" s="169">
        <f>AE94*'Wskaźniki makroekonomiczne'!AF$45</f>
        <v>7.8201184088684582E-4</v>
      </c>
      <c r="AG94" s="169">
        <f>AF94*'Wskaźniki makroekonomiczne'!AG$45</f>
        <v>8.0065350297449107E-4</v>
      </c>
      <c r="AH94" s="169">
        <f>AG94*'Wskaźniki makroekonomiczne'!AH$45</f>
        <v>8.1984995904170585E-4</v>
      </c>
      <c r="AI94" s="169">
        <f>AH94*'Wskaźniki makroekonomiczne'!AI$45</f>
        <v>8.3895097966783241E-4</v>
      </c>
      <c r="AJ94" s="169">
        <f>AI94*'Wskaźniki makroekonomiczne'!AJ$45</f>
        <v>8.5791500523607134E-4</v>
      </c>
      <c r="AK94" s="169">
        <f>AJ94*'Wskaźniki makroekonomiczne'!AK$45</f>
        <v>8.7671173797901564E-4</v>
      </c>
      <c r="AL94" s="169">
        <f>AK94*'Wskaźniki makroekonomiczne'!AL$45</f>
        <v>8.9529971795481518E-4</v>
      </c>
      <c r="AM94" s="169">
        <f>AL94*'Wskaźniki makroekonomiczne'!AM$45</f>
        <v>9.1363682965745993E-4</v>
      </c>
      <c r="AN94" s="169">
        <f>AM94*'Wskaźniki makroekonomiczne'!AN$45</f>
        <v>9.3167921803291869E-4</v>
      </c>
      <c r="AO94" s="169">
        <f>AN94*'Wskaźniki makroekonomiczne'!AO$45</f>
        <v>9.5013739958872646E-4</v>
      </c>
      <c r="AP94" s="169">
        <f>AO94*'Wskaźniki makroekonomiczne'!AP$45</f>
        <v>9.6748087033232471E-4</v>
      </c>
      <c r="AQ94" s="169">
        <f>AP94*'Wskaźniki makroekonomiczne'!AQ$45</f>
        <v>9.8518833787100907E-4</v>
      </c>
      <c r="AR94" s="169">
        <f>AQ94*'Wskaźniki makroekonomiczne'!AR$45</f>
        <v>1.0032606307790934E-3</v>
      </c>
      <c r="AS94" s="169">
        <f>AR94*'Wskaźniki makroekonomiczne'!AS$45</f>
        <v>1.0208998281635096E-3</v>
      </c>
      <c r="AT94" s="169">
        <f>AS94*'Wskaźniki makroekonomiczne'!AT$45</f>
        <v>1.0380674040747044E-3</v>
      </c>
      <c r="AU94" s="169">
        <f>AT94*'Wskaźniki makroekonomiczne'!AU$45</f>
        <v>1.0547252980274383E-3</v>
      </c>
      <c r="AV94" s="169">
        <f>AU94*'Wskaźniki makroekonomiczne'!AV$45</f>
        <v>1.0716876630781661E-3</v>
      </c>
      <c r="AW94" s="169">
        <f>AV94*'Wskaźniki makroekonomiczne'!AW$45</f>
        <v>1.0889516844568164E-3</v>
      </c>
      <c r="AX94" s="169">
        <f>AW94*'Wskaźniki makroekonomiczne'!AX$45</f>
        <v>1.1065204556094572E-3</v>
      </c>
      <c r="AY94" s="169">
        <f>AX94*'Wskaźniki makroekonomiczne'!AY$45</f>
        <v>1.1235022144022314E-3</v>
      </c>
      <c r="AZ94" s="169">
        <f>AY94*'Wskaźniki makroekonomiczne'!AZ$45</f>
        <v>1.140594681834798E-3</v>
      </c>
      <c r="BA94" s="169">
        <f>AZ94*'Wskaźniki makroekonomiczne'!BA$45</f>
        <v>1.1579471865322568E-3</v>
      </c>
      <c r="BB94" s="169">
        <f>BA94*'Wskaźniki makroekonomiczne'!BB$45</f>
        <v>1.1755636845869272E-3</v>
      </c>
      <c r="BC94" s="169">
        <f>BB94*'Wskaźniki makroekonomiczne'!BC$45</f>
        <v>1.1934481922773734E-3</v>
      </c>
      <c r="BD94" s="169">
        <f>BC94*'Wskaźniki makroekonomiczne'!BD$45</f>
        <v>1.2116047869840515E-3</v>
      </c>
      <c r="BE94" s="169">
        <f>BD94*'Wskaźniki makroekonomiczne'!BE$45</f>
        <v>1.2310116876560872E-3</v>
      </c>
      <c r="BF94" s="169">
        <f>BE94*'Wskaźniki makroekonomiczne'!BF$45</f>
        <v>1.2507294386959493E-3</v>
      </c>
      <c r="BG94" s="169">
        <f>BF94*'Wskaźniki makroekonomiczne'!BG$45</f>
        <v>1.2707630191547913E-3</v>
      </c>
      <c r="BH94" s="169">
        <f>BG94*'Wskaźniki makroekonomiczne'!BH$45</f>
        <v>1.292139128115613E-3</v>
      </c>
      <c r="BI94" s="169">
        <f>BH94*'Wskaźniki makroekonomiczne'!BI$45</f>
        <v>1.313874814769063E-3</v>
      </c>
    </row>
    <row r="95" spans="1:61" ht="12.75" customHeight="1">
      <c r="A95" s="473"/>
      <c r="B95" s="460" t="s">
        <v>71</v>
      </c>
      <c r="C95" s="461"/>
      <c r="D95" s="414"/>
      <c r="E95" s="415"/>
      <c r="F95" s="415"/>
      <c r="G95" s="415"/>
      <c r="H95" s="415"/>
      <c r="I95" s="415"/>
      <c r="J95" s="416"/>
      <c r="K95" s="170">
        <f>N41*'Wskaźniki makroekonomiczne'!$K$25</f>
        <v>6.1118910000000008E-4</v>
      </c>
      <c r="L95" s="171">
        <f>K95*'Wskaźniki makroekonomiczne'!L$45</f>
        <v>6.5940507480402892E-4</v>
      </c>
      <c r="M95" s="171">
        <f>L95*'Wskaźniki makroekonomiczne'!M$45</f>
        <v>6.909155556581425E-4</v>
      </c>
      <c r="N95" s="171">
        <f>M95*'Wskaźniki makroekonomiczne'!N$45</f>
        <v>7.0257756354598984E-4</v>
      </c>
      <c r="O95" s="171">
        <f>N95*'Wskaźniki makroekonomiczne'!O$45</f>
        <v>7.2241786202777614E-4</v>
      </c>
      <c r="P95" s="171">
        <f>O95*'Wskaźniki makroekonomiczne'!P$45</f>
        <v>7.4149022572654751E-4</v>
      </c>
      <c r="Q95" s="171">
        <f>P95*'Wskaźniki makroekonomiczne'!Q$45</f>
        <v>7.5836143050405334E-4</v>
      </c>
      <c r="R95" s="171">
        <f>Q95*'Wskaźniki makroekonomiczne'!R$45</f>
        <v>8.0008176769340376E-4</v>
      </c>
      <c r="S95" s="171">
        <f>R95*'Wskaźniki makroekonomiczne'!S$45</f>
        <v>8.4468153283038237E-4</v>
      </c>
      <c r="T95" s="171">
        <f>S95*'Wskaźniki makroekonomiczne'!T$45</f>
        <v>8.9487090900662516E-4</v>
      </c>
      <c r="U95" s="171">
        <f>T95*'Wskaźniki makroekonomiczne'!U$45</f>
        <v>9.1159847005679764E-4</v>
      </c>
      <c r="V95" s="171">
        <f>U95*'Wskaźniki makroekonomiczne'!V$45</f>
        <v>1.0044858933068205E-3</v>
      </c>
      <c r="W95" s="171">
        <f>V95*'Wskaźniki makroekonomiczne'!W$45</f>
        <v>1.0366227084595669E-3</v>
      </c>
      <c r="X95" s="171">
        <f>W95*'Wskaźniki makroekonomiczne'!X$45</f>
        <v>1.0649395386110984E-3</v>
      </c>
      <c r="Y95" s="171">
        <f>X95*'Wskaźniki makroekonomiczne'!Y$45</f>
        <v>1.092475733836277E-3</v>
      </c>
      <c r="Z95" s="171">
        <f>Y95*'Wskaźniki makroekonomiczne'!Z$45</f>
        <v>1.1217619947125146E-3</v>
      </c>
      <c r="AA95" s="171">
        <f>Z95*'Wskaźniki makroekonomiczne'!AA$45</f>
        <v>1.1511013486259591E-3</v>
      </c>
      <c r="AB95" s="171">
        <f>AA95*'Wskaźniki makroekonomiczne'!AB$45</f>
        <v>1.1813811395852594E-3</v>
      </c>
      <c r="AC95" s="171">
        <f>AB95*'Wskaźniki makroekonomiczne'!AC$45</f>
        <v>1.2116859692348073E-3</v>
      </c>
      <c r="AD95" s="171">
        <f>AC95*'Wskaźniki makroekonomiczne'!AD$45</f>
        <v>1.2419724033266566E-3</v>
      </c>
      <c r="AE95" s="171">
        <f>AD95*'Wskaźniki makroekonomiczne'!AE$45</f>
        <v>1.2721942570276914E-3</v>
      </c>
      <c r="AF95" s="171">
        <f>AE95*'Wskaźniki makroekonomiczne'!AF$45</f>
        <v>1.303353068144743E-3</v>
      </c>
      <c r="AG95" s="171">
        <f>AF95*'Wskaźniki makroekonomiczne'!AG$45</f>
        <v>1.3344225049574852E-3</v>
      </c>
      <c r="AH95" s="171">
        <f>AG95*'Wskaźniki makroekonomiczne'!AH$45</f>
        <v>1.3664165984028432E-3</v>
      </c>
      <c r="AI95" s="171">
        <f>AH95*'Wskaźniki makroekonomiczne'!AI$45</f>
        <v>1.3982516327797206E-3</v>
      </c>
      <c r="AJ95" s="171">
        <f>AI95*'Wskaźniki makroekonomiczne'!AJ$45</f>
        <v>1.4298583420601189E-3</v>
      </c>
      <c r="AK95" s="171">
        <f>AJ95*'Wskaźniki makroekonomiczne'!AK$45</f>
        <v>1.4611862299650261E-3</v>
      </c>
      <c r="AL95" s="171">
        <f>AK95*'Wskaźniki makroekonomiczne'!AL$45</f>
        <v>1.4921661965913587E-3</v>
      </c>
      <c r="AM95" s="171">
        <f>AL95*'Wskaźniki makroekonomiczne'!AM$45</f>
        <v>1.5227280494291E-3</v>
      </c>
      <c r="AN95" s="171">
        <f>AM95*'Wskaźniki makroekonomiczne'!AN$45</f>
        <v>1.5527986967215311E-3</v>
      </c>
      <c r="AO95" s="171">
        <f>AN95*'Wskaźniki makroekonomiczne'!AO$45</f>
        <v>1.5835623326478775E-3</v>
      </c>
      <c r="AP95" s="171">
        <f>AO95*'Wskaźniki makroekonomiczne'!AP$45</f>
        <v>1.6124681172205411E-3</v>
      </c>
      <c r="AQ95" s="171">
        <f>AP95*'Wskaźniki makroekonomiczne'!AQ$45</f>
        <v>1.6419805631183483E-3</v>
      </c>
      <c r="AR95" s="171">
        <f>AQ95*'Wskaźniki makroekonomiczne'!AR$45</f>
        <v>1.672101051298489E-3</v>
      </c>
      <c r="AS95" s="171">
        <f>AR95*'Wskaźniki makroekonomiczne'!AS$45</f>
        <v>1.7014997136058491E-3</v>
      </c>
      <c r="AT95" s="171">
        <f>AS95*'Wskaźniki makroekonomiczne'!AT$45</f>
        <v>1.7301123401245071E-3</v>
      </c>
      <c r="AU95" s="171">
        <f>AT95*'Wskaźniki makroekonomiczne'!AU$45</f>
        <v>1.757875496712397E-3</v>
      </c>
      <c r="AV95" s="171">
        <f>AU95*'Wskaźniki makroekonomiczne'!AV$45</f>
        <v>1.7861461051302768E-3</v>
      </c>
      <c r="AW95" s="171">
        <f>AV95*'Wskaźniki makroekonomiczne'!AW$45</f>
        <v>1.8149194740946937E-3</v>
      </c>
      <c r="AX95" s="171">
        <f>AW95*'Wskaźniki makroekonomiczne'!AX$45</f>
        <v>1.8442007593490952E-3</v>
      </c>
      <c r="AY95" s="171">
        <f>AX95*'Wskaźniki makroekonomiczne'!AY$45</f>
        <v>1.8725036906703857E-3</v>
      </c>
      <c r="AZ95" s="171">
        <f>AY95*'Wskaźniki makroekonomiczne'!AZ$45</f>
        <v>1.9009911363913302E-3</v>
      </c>
      <c r="BA95" s="171">
        <f>AZ95*'Wskaźniki makroekonomiczne'!BA$45</f>
        <v>1.9299119775537615E-3</v>
      </c>
      <c r="BB95" s="171">
        <f>BA95*'Wskaźniki makroekonomiczne'!BB$45</f>
        <v>1.9592728076448791E-3</v>
      </c>
      <c r="BC95" s="171">
        <f>BB95*'Wskaźniki makroekonomiczne'!BC$45</f>
        <v>1.9890803204622898E-3</v>
      </c>
      <c r="BD95" s="171">
        <f>BC95*'Wskaźniki makroekonomiczne'!BD$45</f>
        <v>2.0193413116400866E-3</v>
      </c>
      <c r="BE95" s="171">
        <f>BD95*'Wskaźniki makroekonomiczne'!BE$45</f>
        <v>2.0516861460934794E-3</v>
      </c>
      <c r="BF95" s="171">
        <f>BE95*'Wskaźniki makroekonomiczne'!BF$45</f>
        <v>2.0845490644932495E-3</v>
      </c>
      <c r="BG95" s="171">
        <f>BF95*'Wskaźniki makroekonomiczne'!BG$45</f>
        <v>2.1179383652579864E-3</v>
      </c>
      <c r="BH95" s="171">
        <f>BG95*'Wskaźniki makroekonomiczne'!BH$45</f>
        <v>2.1535652135260229E-3</v>
      </c>
      <c r="BI95" s="171">
        <f>BH95*'Wskaźniki makroekonomiczne'!BI$45</f>
        <v>2.1897913579484395E-3</v>
      </c>
    </row>
    <row r="96" spans="1:61" ht="12.75" customHeight="1">
      <c r="A96" s="474"/>
      <c r="B96" s="467" t="s">
        <v>41</v>
      </c>
      <c r="C96" s="468"/>
      <c r="D96" s="464"/>
      <c r="E96" s="465"/>
      <c r="F96" s="465"/>
      <c r="G96" s="465"/>
      <c r="H96" s="465"/>
      <c r="I96" s="465"/>
      <c r="J96" s="466"/>
      <c r="K96" s="21">
        <f t="shared" ref="K96:AU96" si="36">K94*$B$33+K95*$B$34</f>
        <v>4.4820534000000007E-4</v>
      </c>
      <c r="L96" s="22">
        <f t="shared" si="36"/>
        <v>4.8356372152295456E-4</v>
      </c>
      <c r="M96" s="22">
        <f t="shared" si="36"/>
        <v>5.0667140748263779E-4</v>
      </c>
      <c r="N96" s="22">
        <f t="shared" si="36"/>
        <v>5.1522354660039254E-4</v>
      </c>
      <c r="O96" s="22">
        <f t="shared" si="36"/>
        <v>5.2977309882036919E-4</v>
      </c>
      <c r="P96" s="22">
        <f t="shared" si="36"/>
        <v>5.4375949886613481E-4</v>
      </c>
      <c r="Q96" s="22">
        <f t="shared" si="36"/>
        <v>5.5613171570297244E-4</v>
      </c>
      <c r="R96" s="22">
        <f t="shared" si="36"/>
        <v>5.8672662964182943E-4</v>
      </c>
      <c r="S96" s="22">
        <f t="shared" si="36"/>
        <v>6.1943312407561368E-4</v>
      </c>
      <c r="T96" s="22">
        <f t="shared" si="36"/>
        <v>6.5623866660485851E-4</v>
      </c>
      <c r="U96" s="22">
        <f t="shared" si="36"/>
        <v>6.6850554470831818E-4</v>
      </c>
      <c r="V96" s="22">
        <f t="shared" si="36"/>
        <v>7.3662298842500171E-4</v>
      </c>
      <c r="W96" s="22">
        <f t="shared" si="36"/>
        <v>7.6018998620368239E-4</v>
      </c>
      <c r="X96" s="22">
        <f t="shared" si="36"/>
        <v>7.809556616481389E-4</v>
      </c>
      <c r="Y96" s="22">
        <f t="shared" si="36"/>
        <v>8.011488714799364E-4</v>
      </c>
      <c r="Z96" s="22">
        <f t="shared" si="36"/>
        <v>8.2262546278917743E-4</v>
      </c>
      <c r="AA96" s="22">
        <f t="shared" si="36"/>
        <v>8.4414098899237005E-4</v>
      </c>
      <c r="AB96" s="22">
        <f t="shared" si="36"/>
        <v>8.6634616902919021E-4</v>
      </c>
      <c r="AC96" s="22">
        <f t="shared" si="36"/>
        <v>8.8856971077219205E-4</v>
      </c>
      <c r="AD96" s="22">
        <f t="shared" si="36"/>
        <v>9.1077976243954814E-4</v>
      </c>
      <c r="AE96" s="22">
        <f t="shared" si="36"/>
        <v>9.3294245515364034E-4</v>
      </c>
      <c r="AF96" s="22">
        <f t="shared" si="36"/>
        <v>9.5579224997281156E-4</v>
      </c>
      <c r="AG96" s="22">
        <f t="shared" si="36"/>
        <v>9.785765036354891E-4</v>
      </c>
      <c r="AH96" s="22">
        <f t="shared" si="36"/>
        <v>1.0020388388287517E-3</v>
      </c>
      <c r="AI96" s="22">
        <f t="shared" si="36"/>
        <v>1.0253845307051286E-3</v>
      </c>
      <c r="AJ96" s="22">
        <f t="shared" si="36"/>
        <v>1.0485627841774205E-3</v>
      </c>
      <c r="AK96" s="22">
        <f t="shared" si="36"/>
        <v>1.0715365686410191E-3</v>
      </c>
      <c r="AL96" s="22">
        <f t="shared" si="36"/>
        <v>1.0942552108336632E-3</v>
      </c>
      <c r="AM96" s="22">
        <f t="shared" si="36"/>
        <v>1.1166672362480066E-3</v>
      </c>
      <c r="AN96" s="22">
        <f t="shared" si="36"/>
        <v>1.1387190442624564E-3</v>
      </c>
      <c r="AO96" s="22">
        <f t="shared" si="36"/>
        <v>1.1612790439417767E-3</v>
      </c>
      <c r="AP96" s="22">
        <f t="shared" si="36"/>
        <v>1.1824766192950636E-3</v>
      </c>
      <c r="AQ96" s="22">
        <f t="shared" si="36"/>
        <v>1.2041190796201221E-3</v>
      </c>
      <c r="AR96" s="22">
        <f t="shared" si="36"/>
        <v>1.2262074376188921E-3</v>
      </c>
      <c r="AS96" s="22">
        <f t="shared" si="36"/>
        <v>1.2477664566442896E-3</v>
      </c>
      <c r="AT96" s="22">
        <f t="shared" si="36"/>
        <v>1.2687490494246389E-3</v>
      </c>
      <c r="AU96" s="22">
        <f t="shared" si="36"/>
        <v>1.2891086975890913E-3</v>
      </c>
      <c r="AV96" s="22">
        <f t="shared" ref="AV96:AY96" si="37">AV94*$B$33+AV95*$B$34</f>
        <v>1.3098404770955363E-3</v>
      </c>
      <c r="AW96" s="22">
        <f t="shared" si="37"/>
        <v>1.3309409476694421E-3</v>
      </c>
      <c r="AX96" s="22">
        <f t="shared" si="37"/>
        <v>1.3524138901893365E-3</v>
      </c>
      <c r="AY96" s="22">
        <f t="shared" si="37"/>
        <v>1.373169373158283E-3</v>
      </c>
      <c r="AZ96" s="22">
        <f t="shared" ref="AZ96:BI96" si="38">AZ94*$B$33+AZ95*$B$34</f>
        <v>1.3940601666869753E-3</v>
      </c>
      <c r="BA96" s="22">
        <f t="shared" si="38"/>
        <v>1.4152687835394251E-3</v>
      </c>
      <c r="BB96" s="22">
        <f t="shared" si="38"/>
        <v>1.4368000589395778E-3</v>
      </c>
      <c r="BC96" s="22">
        <f t="shared" si="38"/>
        <v>1.4586589016723456E-3</v>
      </c>
      <c r="BD96" s="22">
        <f t="shared" si="38"/>
        <v>1.48085029520273E-3</v>
      </c>
      <c r="BE96" s="22">
        <f t="shared" si="38"/>
        <v>1.5045698404685514E-3</v>
      </c>
      <c r="BF96" s="22">
        <f t="shared" si="38"/>
        <v>1.5286693139617161E-3</v>
      </c>
      <c r="BG96" s="22">
        <f t="shared" si="38"/>
        <v>1.5531548011891898E-3</v>
      </c>
      <c r="BH96" s="22">
        <f t="shared" si="38"/>
        <v>1.5792811565857497E-3</v>
      </c>
      <c r="BI96" s="22">
        <f t="shared" si="38"/>
        <v>1.6058469958288553E-3</v>
      </c>
    </row>
    <row r="97" spans="1:61" ht="12.75" customHeight="1">
      <c r="A97" s="469" t="s">
        <v>65</v>
      </c>
      <c r="B97" s="458" t="s">
        <v>70</v>
      </c>
      <c r="C97" s="459"/>
      <c r="D97" s="411"/>
      <c r="E97" s="412"/>
      <c r="F97" s="412"/>
      <c r="G97" s="412"/>
      <c r="H97" s="412"/>
      <c r="I97" s="412"/>
      <c r="J97" s="413"/>
      <c r="K97" s="168">
        <f>N43*'Wskaźniki makroekonomiczne'!$K$25</f>
        <v>6.1118910000000008E-4</v>
      </c>
      <c r="L97" s="169">
        <f>K97*'Wskaźniki makroekonomiczne'!L$45</f>
        <v>6.5940507480402892E-4</v>
      </c>
      <c r="M97" s="169">
        <f>L97*'Wskaźniki makroekonomiczne'!M$45</f>
        <v>6.909155556581425E-4</v>
      </c>
      <c r="N97" s="169">
        <f>M97*'Wskaźniki makroekonomiczne'!N$45</f>
        <v>7.0257756354598984E-4</v>
      </c>
      <c r="O97" s="169">
        <f>N97*'Wskaźniki makroekonomiczne'!O$45</f>
        <v>7.2241786202777614E-4</v>
      </c>
      <c r="P97" s="169">
        <f>O97*'Wskaźniki makroekonomiczne'!P$45</f>
        <v>7.4149022572654751E-4</v>
      </c>
      <c r="Q97" s="169">
        <f>P97*'Wskaźniki makroekonomiczne'!Q$45</f>
        <v>7.5836143050405334E-4</v>
      </c>
      <c r="R97" s="169">
        <f>Q97*'Wskaźniki makroekonomiczne'!R$45</f>
        <v>8.0008176769340376E-4</v>
      </c>
      <c r="S97" s="169">
        <f>R97*'Wskaźniki makroekonomiczne'!S$45</f>
        <v>8.4468153283038237E-4</v>
      </c>
      <c r="T97" s="169">
        <f>S97*'Wskaźniki makroekonomiczne'!T$45</f>
        <v>8.9487090900662516E-4</v>
      </c>
      <c r="U97" s="169">
        <f>T97*'Wskaźniki makroekonomiczne'!U$45</f>
        <v>9.1159847005679764E-4</v>
      </c>
      <c r="V97" s="169">
        <f>U97*'Wskaźniki makroekonomiczne'!V$45</f>
        <v>1.0044858933068205E-3</v>
      </c>
      <c r="W97" s="169">
        <f>V97*'Wskaźniki makroekonomiczne'!W$45</f>
        <v>1.0366227084595669E-3</v>
      </c>
      <c r="X97" s="169">
        <f>W97*'Wskaźniki makroekonomiczne'!X$45</f>
        <v>1.0649395386110984E-3</v>
      </c>
      <c r="Y97" s="169">
        <f>X97*'Wskaźniki makroekonomiczne'!Y$45</f>
        <v>1.092475733836277E-3</v>
      </c>
      <c r="Z97" s="169">
        <f>AC43*'Wskaźniki makroekonomiczne'!$K$25</f>
        <v>0</v>
      </c>
      <c r="AA97" s="169">
        <f>Z97*'Wskaźniki makroekonomiczne'!AA$45</f>
        <v>0</v>
      </c>
      <c r="AB97" s="169">
        <f>AA97*'Wskaźniki makroekonomiczne'!AB$45</f>
        <v>0</v>
      </c>
      <c r="AC97" s="169">
        <f>AB97*'Wskaźniki makroekonomiczne'!AC$45</f>
        <v>0</v>
      </c>
      <c r="AD97" s="169">
        <f>AC97*'Wskaźniki makroekonomiczne'!AD$45</f>
        <v>0</v>
      </c>
      <c r="AE97" s="169">
        <f>AD97*'Wskaźniki makroekonomiczne'!AE$45</f>
        <v>0</v>
      </c>
      <c r="AF97" s="169">
        <f>AE97*'Wskaźniki makroekonomiczne'!AF$45</f>
        <v>0</v>
      </c>
      <c r="AG97" s="169">
        <f>AF97*'Wskaźniki makroekonomiczne'!AG$45</f>
        <v>0</v>
      </c>
      <c r="AH97" s="169">
        <f>AG97*'Wskaźniki makroekonomiczne'!AH$45</f>
        <v>0</v>
      </c>
      <c r="AI97" s="169">
        <f>AH97*'Wskaźniki makroekonomiczne'!AI$45</f>
        <v>0</v>
      </c>
      <c r="AJ97" s="169">
        <f>AI97*'Wskaźniki makroekonomiczne'!AJ$45</f>
        <v>0</v>
      </c>
      <c r="AK97" s="169">
        <f>AJ97*'Wskaźniki makroekonomiczne'!AK$45</f>
        <v>0</v>
      </c>
      <c r="AL97" s="169">
        <f>AK97*'Wskaźniki makroekonomiczne'!AL$45</f>
        <v>0</v>
      </c>
      <c r="AM97" s="169">
        <f>AL97*'Wskaźniki makroekonomiczne'!AM$45</f>
        <v>0</v>
      </c>
      <c r="AN97" s="169">
        <f>AM97*'Wskaźniki makroekonomiczne'!AN$45</f>
        <v>0</v>
      </c>
      <c r="AO97" s="169">
        <f>AR43*'Wskaźniki makroekonomiczne'!$K$25</f>
        <v>0</v>
      </c>
      <c r="AP97" s="169">
        <f>AO97*'Wskaźniki makroekonomiczne'!AP$45</f>
        <v>0</v>
      </c>
      <c r="AQ97" s="169">
        <f>AP97*'Wskaźniki makroekonomiczne'!AQ$45</f>
        <v>0</v>
      </c>
      <c r="AR97" s="169">
        <f>AQ97*'Wskaźniki makroekonomiczne'!AR$45</f>
        <v>0</v>
      </c>
      <c r="AS97" s="169">
        <f>AR97*'Wskaźniki makroekonomiczne'!AS$45</f>
        <v>0</v>
      </c>
      <c r="AT97" s="169">
        <f>AS97*'Wskaźniki makroekonomiczne'!AT$45</f>
        <v>0</v>
      </c>
      <c r="AU97" s="169">
        <f>AT97*'Wskaźniki makroekonomiczne'!AU$45</f>
        <v>0</v>
      </c>
      <c r="AV97" s="169">
        <f>AU97*'Wskaźniki makroekonomiczne'!AV$45</f>
        <v>0</v>
      </c>
      <c r="AW97" s="169">
        <f>AV97*'Wskaźniki makroekonomiczne'!AW$45</f>
        <v>0</v>
      </c>
      <c r="AX97" s="169">
        <f>AW97*'Wskaźniki makroekonomiczne'!AX$45</f>
        <v>0</v>
      </c>
      <c r="AY97" s="169">
        <f>AX97*'Wskaźniki makroekonomiczne'!AY$45</f>
        <v>0</v>
      </c>
      <c r="AZ97" s="169">
        <f>AY97*'Wskaźniki makroekonomiczne'!AZ$45</f>
        <v>0</v>
      </c>
      <c r="BA97" s="169">
        <f>AZ97*'Wskaźniki makroekonomiczne'!BA$45</f>
        <v>0</v>
      </c>
      <c r="BB97" s="169">
        <f>BA97*'Wskaźniki makroekonomiczne'!BB$45</f>
        <v>0</v>
      </c>
      <c r="BC97" s="169">
        <f>BB97*'Wskaźniki makroekonomiczne'!BC$45</f>
        <v>0</v>
      </c>
      <c r="BD97" s="169">
        <f>BC97*'Wskaźniki makroekonomiczne'!BD$45</f>
        <v>0</v>
      </c>
      <c r="BE97" s="169">
        <f>BD97*'Wskaźniki makroekonomiczne'!BE$45</f>
        <v>0</v>
      </c>
      <c r="BF97" s="169">
        <f>BE97*'Wskaźniki makroekonomiczne'!BF$45</f>
        <v>0</v>
      </c>
      <c r="BG97" s="169">
        <f>BF97*'Wskaźniki makroekonomiczne'!BG$45</f>
        <v>0</v>
      </c>
      <c r="BH97" s="169">
        <f>BG97*'Wskaźniki makroekonomiczne'!BH$45</f>
        <v>0</v>
      </c>
      <c r="BI97" s="169">
        <f>BH97*'Wskaźniki makroekonomiczne'!BI$45</f>
        <v>0</v>
      </c>
    </row>
    <row r="98" spans="1:61" ht="12.75" customHeight="1">
      <c r="A98" s="470"/>
      <c r="B98" s="460" t="s">
        <v>71</v>
      </c>
      <c r="C98" s="461"/>
      <c r="D98" s="414"/>
      <c r="E98" s="415"/>
      <c r="F98" s="415"/>
      <c r="G98" s="415"/>
      <c r="H98" s="415"/>
      <c r="I98" s="415"/>
      <c r="J98" s="416"/>
      <c r="K98" s="170">
        <f>N45*'Wskaźniki makroekonomiczne'!$K$25</f>
        <v>9.7790255999999983E-4</v>
      </c>
      <c r="L98" s="171">
        <f>K98*'Wskaźniki makroekonomiczne'!L$45</f>
        <v>1.0550481196864459E-3</v>
      </c>
      <c r="M98" s="171">
        <f>L98*'Wskaźniki makroekonomiczne'!M$45</f>
        <v>1.1054648890530276E-3</v>
      </c>
      <c r="N98" s="171">
        <f>M98*'Wskaźniki makroekonomiczne'!N$45</f>
        <v>1.1241241016735834E-3</v>
      </c>
      <c r="O98" s="171">
        <f>N98*'Wskaźniki makroekonomiczne'!O$45</f>
        <v>1.1558685792444415E-3</v>
      </c>
      <c r="P98" s="171">
        <f>O98*'Wskaźniki makroekonomiczne'!P$45</f>
        <v>1.1863843611624758E-3</v>
      </c>
      <c r="Q98" s="171">
        <f>P98*'Wskaźniki makroekonomiczne'!Q$45</f>
        <v>1.213378288806485E-3</v>
      </c>
      <c r="R98" s="171">
        <f>Q98*'Wskaźniki makroekonomiczne'!R$45</f>
        <v>1.2801308283094458E-3</v>
      </c>
      <c r="S98" s="171">
        <f>R98*'Wskaźniki makroekonomiczne'!S$45</f>
        <v>1.3514904525286115E-3</v>
      </c>
      <c r="T98" s="171">
        <f>S98*'Wskaźniki makroekonomiczne'!T$45</f>
        <v>1.4317934544106001E-3</v>
      </c>
      <c r="U98" s="171">
        <f>T98*'Wskaźniki makroekonomiczne'!U$45</f>
        <v>1.4585575520908761E-3</v>
      </c>
      <c r="V98" s="171">
        <f>U98*'Wskaźniki makroekonomiczne'!V$45</f>
        <v>1.6071774292909129E-3</v>
      </c>
      <c r="W98" s="171">
        <f>V98*'Wskaźniki makroekonomiczne'!W$45</f>
        <v>1.6585963335353073E-3</v>
      </c>
      <c r="X98" s="171">
        <f>W98*'Wskaźniki makroekonomiczne'!X$45</f>
        <v>1.7039032617777578E-3</v>
      </c>
      <c r="Y98" s="171">
        <f>X98*'Wskaźniki makroekonomiczne'!Y$45</f>
        <v>1.7479611741380437E-3</v>
      </c>
      <c r="Z98" s="171">
        <f>AC45*'Wskaźniki makroekonomiczne'!$K$25</f>
        <v>0</v>
      </c>
      <c r="AA98" s="171">
        <f>Z98*'Wskaźniki makroekonomiczne'!AA$45</f>
        <v>0</v>
      </c>
      <c r="AB98" s="171">
        <f>AA98*'Wskaźniki makroekonomiczne'!AB$45</f>
        <v>0</v>
      </c>
      <c r="AC98" s="171">
        <f>AB98*'Wskaźniki makroekonomiczne'!AC$45</f>
        <v>0</v>
      </c>
      <c r="AD98" s="171">
        <f>AC98*'Wskaźniki makroekonomiczne'!AD$45</f>
        <v>0</v>
      </c>
      <c r="AE98" s="171">
        <f>AD98*'Wskaźniki makroekonomiczne'!AE$45</f>
        <v>0</v>
      </c>
      <c r="AF98" s="171">
        <f>AE98*'Wskaźniki makroekonomiczne'!AF$45</f>
        <v>0</v>
      </c>
      <c r="AG98" s="171">
        <f>AF98*'Wskaźniki makroekonomiczne'!AG$45</f>
        <v>0</v>
      </c>
      <c r="AH98" s="171">
        <f>AG98*'Wskaźniki makroekonomiczne'!AH$45</f>
        <v>0</v>
      </c>
      <c r="AI98" s="171">
        <f>AH98*'Wskaźniki makroekonomiczne'!AI$45</f>
        <v>0</v>
      </c>
      <c r="AJ98" s="171">
        <f>AI98*'Wskaźniki makroekonomiczne'!AJ$45</f>
        <v>0</v>
      </c>
      <c r="AK98" s="171">
        <f>AJ98*'Wskaźniki makroekonomiczne'!AK$45</f>
        <v>0</v>
      </c>
      <c r="AL98" s="171">
        <f>AK98*'Wskaźniki makroekonomiczne'!AL$45</f>
        <v>0</v>
      </c>
      <c r="AM98" s="171">
        <f>AL98*'Wskaźniki makroekonomiczne'!AM$45</f>
        <v>0</v>
      </c>
      <c r="AN98" s="171">
        <f>AM98*'Wskaźniki makroekonomiczne'!AN$45</f>
        <v>0</v>
      </c>
      <c r="AO98" s="171">
        <f>AR45*'Wskaźniki makroekonomiczne'!$K$25</f>
        <v>0</v>
      </c>
      <c r="AP98" s="171">
        <f>AO98*'Wskaźniki makroekonomiczne'!AP$45</f>
        <v>0</v>
      </c>
      <c r="AQ98" s="171">
        <f>AP98*'Wskaźniki makroekonomiczne'!AQ$45</f>
        <v>0</v>
      </c>
      <c r="AR98" s="171">
        <f>AQ98*'Wskaźniki makroekonomiczne'!AR$45</f>
        <v>0</v>
      </c>
      <c r="AS98" s="171">
        <f>AR98*'Wskaźniki makroekonomiczne'!AS$45</f>
        <v>0</v>
      </c>
      <c r="AT98" s="171">
        <f>AS98*'Wskaźniki makroekonomiczne'!AT$45</f>
        <v>0</v>
      </c>
      <c r="AU98" s="171">
        <f>AT98*'Wskaźniki makroekonomiczne'!AU$45</f>
        <v>0</v>
      </c>
      <c r="AV98" s="171">
        <f>AU98*'Wskaźniki makroekonomiczne'!AV$45</f>
        <v>0</v>
      </c>
      <c r="AW98" s="171">
        <f>AV98*'Wskaźniki makroekonomiczne'!AW$45</f>
        <v>0</v>
      </c>
      <c r="AX98" s="171">
        <f>AW98*'Wskaźniki makroekonomiczne'!AX$45</f>
        <v>0</v>
      </c>
      <c r="AY98" s="171">
        <f>AX98*'Wskaźniki makroekonomiczne'!AY$45</f>
        <v>0</v>
      </c>
      <c r="AZ98" s="171">
        <f>AY98*'Wskaźniki makroekonomiczne'!AZ$45</f>
        <v>0</v>
      </c>
      <c r="BA98" s="171">
        <f>AZ98*'Wskaźniki makroekonomiczne'!BA$45</f>
        <v>0</v>
      </c>
      <c r="BB98" s="171">
        <f>BA98*'Wskaźniki makroekonomiczne'!BB$45</f>
        <v>0</v>
      </c>
      <c r="BC98" s="171">
        <f>BB98*'Wskaźniki makroekonomiczne'!BC$45</f>
        <v>0</v>
      </c>
      <c r="BD98" s="171">
        <f>BC98*'Wskaźniki makroekonomiczne'!BD$45</f>
        <v>0</v>
      </c>
      <c r="BE98" s="171">
        <f>BD98*'Wskaźniki makroekonomiczne'!BE$45</f>
        <v>0</v>
      </c>
      <c r="BF98" s="171">
        <f>BE98*'Wskaźniki makroekonomiczne'!BF$45</f>
        <v>0</v>
      </c>
      <c r="BG98" s="171">
        <f>BF98*'Wskaźniki makroekonomiczne'!BG$45</f>
        <v>0</v>
      </c>
      <c r="BH98" s="171">
        <f>BG98*'Wskaźniki makroekonomiczne'!BH$45</f>
        <v>0</v>
      </c>
      <c r="BI98" s="171">
        <f>BH98*'Wskaźniki makroekonomiczne'!BI$45</f>
        <v>0</v>
      </c>
    </row>
    <row r="99" spans="1:61" ht="12.75" customHeight="1">
      <c r="A99" s="471"/>
      <c r="B99" s="467" t="s">
        <v>41</v>
      </c>
      <c r="C99" s="468"/>
      <c r="D99" s="464"/>
      <c r="E99" s="465"/>
      <c r="F99" s="465"/>
      <c r="G99" s="465"/>
      <c r="H99" s="465"/>
      <c r="I99" s="465"/>
      <c r="J99" s="466"/>
      <c r="K99" s="21">
        <f t="shared" ref="K99:AU99" si="39">K97*$B$33+K98*$B$34</f>
        <v>7.3342691999999992E-4</v>
      </c>
      <c r="L99" s="22">
        <f t="shared" si="39"/>
        <v>7.9128608976483466E-4</v>
      </c>
      <c r="M99" s="22">
        <f t="shared" si="39"/>
        <v>8.2909866678977087E-4</v>
      </c>
      <c r="N99" s="22">
        <f t="shared" si="39"/>
        <v>8.4309307625518777E-4</v>
      </c>
      <c r="O99" s="22">
        <f t="shared" si="39"/>
        <v>8.6690143443333132E-4</v>
      </c>
      <c r="P99" s="22">
        <f t="shared" si="39"/>
        <v>8.8978827087185693E-4</v>
      </c>
      <c r="Q99" s="22">
        <f t="shared" si="39"/>
        <v>9.1003371660486386E-4</v>
      </c>
      <c r="R99" s="22">
        <f t="shared" si="39"/>
        <v>9.6009812123208443E-4</v>
      </c>
      <c r="S99" s="22">
        <f t="shared" si="39"/>
        <v>1.0136178393964587E-3</v>
      </c>
      <c r="T99" s="22">
        <f t="shared" si="39"/>
        <v>1.0738450908079501E-3</v>
      </c>
      <c r="U99" s="22">
        <f t="shared" si="39"/>
        <v>1.0939181640681572E-3</v>
      </c>
      <c r="V99" s="22">
        <f t="shared" si="39"/>
        <v>1.2053830719681846E-3</v>
      </c>
      <c r="W99" s="22">
        <f t="shared" si="39"/>
        <v>1.2439472501514803E-3</v>
      </c>
      <c r="X99" s="22">
        <f t="shared" si="39"/>
        <v>1.2779274463333183E-3</v>
      </c>
      <c r="Y99" s="22">
        <f t="shared" si="39"/>
        <v>1.3109708806035326E-3</v>
      </c>
      <c r="Z99" s="22">
        <f t="shared" si="39"/>
        <v>0</v>
      </c>
      <c r="AA99" s="22">
        <f t="shared" si="39"/>
        <v>0</v>
      </c>
      <c r="AB99" s="22">
        <f t="shared" si="39"/>
        <v>0</v>
      </c>
      <c r="AC99" s="22">
        <f t="shared" si="39"/>
        <v>0</v>
      </c>
      <c r="AD99" s="22">
        <f t="shared" si="39"/>
        <v>0</v>
      </c>
      <c r="AE99" s="22">
        <f t="shared" si="39"/>
        <v>0</v>
      </c>
      <c r="AF99" s="22">
        <f t="shared" si="39"/>
        <v>0</v>
      </c>
      <c r="AG99" s="22">
        <f t="shared" si="39"/>
        <v>0</v>
      </c>
      <c r="AH99" s="22">
        <f t="shared" si="39"/>
        <v>0</v>
      </c>
      <c r="AI99" s="22">
        <f t="shared" si="39"/>
        <v>0</v>
      </c>
      <c r="AJ99" s="22">
        <f t="shared" si="39"/>
        <v>0</v>
      </c>
      <c r="AK99" s="22">
        <f t="shared" si="39"/>
        <v>0</v>
      </c>
      <c r="AL99" s="22">
        <f t="shared" si="39"/>
        <v>0</v>
      </c>
      <c r="AM99" s="22">
        <f t="shared" si="39"/>
        <v>0</v>
      </c>
      <c r="AN99" s="22">
        <f t="shared" si="39"/>
        <v>0</v>
      </c>
      <c r="AO99" s="22">
        <f t="shared" si="39"/>
        <v>0</v>
      </c>
      <c r="AP99" s="22">
        <f t="shared" si="39"/>
        <v>0</v>
      </c>
      <c r="AQ99" s="22">
        <f t="shared" si="39"/>
        <v>0</v>
      </c>
      <c r="AR99" s="22">
        <f t="shared" si="39"/>
        <v>0</v>
      </c>
      <c r="AS99" s="22">
        <f t="shared" si="39"/>
        <v>0</v>
      </c>
      <c r="AT99" s="22">
        <f t="shared" si="39"/>
        <v>0</v>
      </c>
      <c r="AU99" s="22">
        <f t="shared" si="39"/>
        <v>0</v>
      </c>
      <c r="AV99" s="22">
        <f t="shared" ref="AV99:AY99" si="40">AV97*$B$33+AV98*$B$34</f>
        <v>0</v>
      </c>
      <c r="AW99" s="22">
        <f t="shared" si="40"/>
        <v>0</v>
      </c>
      <c r="AX99" s="22">
        <f t="shared" si="40"/>
        <v>0</v>
      </c>
      <c r="AY99" s="22">
        <f t="shared" si="40"/>
        <v>0</v>
      </c>
      <c r="AZ99" s="22">
        <f t="shared" ref="AZ99:BI99" si="41">AZ97*$B$33+AZ98*$B$34</f>
        <v>0</v>
      </c>
      <c r="BA99" s="22">
        <f t="shared" si="41"/>
        <v>0</v>
      </c>
      <c r="BB99" s="22">
        <f t="shared" si="41"/>
        <v>0</v>
      </c>
      <c r="BC99" s="22">
        <f t="shared" si="41"/>
        <v>0</v>
      </c>
      <c r="BD99" s="22">
        <f t="shared" si="41"/>
        <v>0</v>
      </c>
      <c r="BE99" s="22">
        <f t="shared" si="41"/>
        <v>0</v>
      </c>
      <c r="BF99" s="22">
        <f t="shared" si="41"/>
        <v>0</v>
      </c>
      <c r="BG99" s="22">
        <f t="shared" si="41"/>
        <v>0</v>
      </c>
      <c r="BH99" s="22">
        <f t="shared" si="41"/>
        <v>0</v>
      </c>
      <c r="BI99" s="22">
        <f t="shared" si="41"/>
        <v>0</v>
      </c>
    </row>
    <row r="100" spans="1:61" ht="12.75" customHeight="1">
      <c r="A100" s="469" t="s">
        <v>53</v>
      </c>
      <c r="B100" s="458" t="s">
        <v>70</v>
      </c>
      <c r="C100" s="459"/>
      <c r="D100" s="411"/>
      <c r="E100" s="412"/>
      <c r="F100" s="412"/>
      <c r="G100" s="412"/>
      <c r="H100" s="412"/>
      <c r="I100" s="412"/>
      <c r="J100" s="413"/>
      <c r="K100" s="168">
        <f>N47*'Wskaźniki makroekonomiczne'!$K$25</f>
        <v>1.4668538400000001E-3</v>
      </c>
      <c r="L100" s="169">
        <f>K100*'Wskaźniki makroekonomiczne'!L$45</f>
        <v>1.5825721795296693E-3</v>
      </c>
      <c r="M100" s="169">
        <f>L100*'Wskaźniki makroekonomiczne'!M$45</f>
        <v>1.658197333579542E-3</v>
      </c>
      <c r="N100" s="169">
        <f>M100*'Wskaźniki makroekonomiczne'!N$45</f>
        <v>1.6861861525103757E-3</v>
      </c>
      <c r="O100" s="169">
        <f>N100*'Wskaźniki makroekonomiczne'!O$45</f>
        <v>1.7338028688666629E-3</v>
      </c>
      <c r="P100" s="169">
        <f>O100*'Wskaźniki makroekonomiczne'!P$45</f>
        <v>1.7795765417437141E-3</v>
      </c>
      <c r="Q100" s="169">
        <f>P100*'Wskaźniki makroekonomiczne'!Q$45</f>
        <v>1.8200674332097279E-3</v>
      </c>
      <c r="R100" s="169">
        <f>Q100*'Wskaźniki makroekonomiczne'!R$45</f>
        <v>1.9201962424641689E-3</v>
      </c>
      <c r="S100" s="169">
        <f>R100*'Wskaźniki makroekonomiczne'!S$45</f>
        <v>2.0272356787929173E-3</v>
      </c>
      <c r="T100" s="169">
        <f>S100*'Wskaźniki makroekonomiczne'!T$45</f>
        <v>2.1476901816159001E-3</v>
      </c>
      <c r="U100" s="169">
        <f>T100*'Wskaźniki makroekonomiczne'!U$45</f>
        <v>2.187836328136314E-3</v>
      </c>
      <c r="V100" s="169">
        <f>U100*'Wskaźniki makroekonomiczne'!V$45</f>
        <v>2.4107661439363689E-3</v>
      </c>
      <c r="W100" s="169">
        <f>V100*'Wskaźniki makroekonomiczne'!W$45</f>
        <v>2.4878945003029601E-3</v>
      </c>
      <c r="X100" s="169">
        <f>W100*'Wskaźniki makroekonomiczne'!X$45</f>
        <v>2.5558548926666361E-3</v>
      </c>
      <c r="Y100" s="169">
        <f>X100*'Wskaźniki makroekonomiczne'!Y$45</f>
        <v>2.6219417612070649E-3</v>
      </c>
      <c r="Z100" s="169">
        <f>AC47*'Wskaźniki makroekonomiczne'!$K$25</f>
        <v>0</v>
      </c>
      <c r="AA100" s="169">
        <f>Z100*'Wskaźniki makroekonomiczne'!AA$45</f>
        <v>0</v>
      </c>
      <c r="AB100" s="169">
        <f>AA100*'Wskaźniki makroekonomiczne'!AB$45</f>
        <v>0</v>
      </c>
      <c r="AC100" s="169">
        <f>AB100*'Wskaźniki makroekonomiczne'!AC$45</f>
        <v>0</v>
      </c>
      <c r="AD100" s="169">
        <f>AC100*'Wskaźniki makroekonomiczne'!AD$45</f>
        <v>0</v>
      </c>
      <c r="AE100" s="169">
        <f>AD100*'Wskaźniki makroekonomiczne'!AE$45</f>
        <v>0</v>
      </c>
      <c r="AF100" s="169">
        <f>AE100*'Wskaźniki makroekonomiczne'!AF$45</f>
        <v>0</v>
      </c>
      <c r="AG100" s="169">
        <f>AF100*'Wskaźniki makroekonomiczne'!AG$45</f>
        <v>0</v>
      </c>
      <c r="AH100" s="169">
        <f>AG100*'Wskaźniki makroekonomiczne'!AH$45</f>
        <v>0</v>
      </c>
      <c r="AI100" s="169">
        <f>AH100*'Wskaźniki makroekonomiczne'!AI$45</f>
        <v>0</v>
      </c>
      <c r="AJ100" s="169">
        <f>AI100*'Wskaźniki makroekonomiczne'!AJ$45</f>
        <v>0</v>
      </c>
      <c r="AK100" s="169">
        <f>AJ100*'Wskaźniki makroekonomiczne'!AK$45</f>
        <v>0</v>
      </c>
      <c r="AL100" s="169">
        <f>AK100*'Wskaźniki makroekonomiczne'!AL$45</f>
        <v>0</v>
      </c>
      <c r="AM100" s="169">
        <f>AL100*'Wskaźniki makroekonomiczne'!AM$45</f>
        <v>0</v>
      </c>
      <c r="AN100" s="169">
        <f>AM100*'Wskaźniki makroekonomiczne'!AN$45</f>
        <v>0</v>
      </c>
      <c r="AO100" s="169">
        <f>AR47*'Wskaźniki makroekonomiczne'!$K$25</f>
        <v>0</v>
      </c>
      <c r="AP100" s="169">
        <f>AO100*'Wskaźniki makroekonomiczne'!AP$45</f>
        <v>0</v>
      </c>
      <c r="AQ100" s="169">
        <f>AP100*'Wskaźniki makroekonomiczne'!AQ$45</f>
        <v>0</v>
      </c>
      <c r="AR100" s="169">
        <f>AQ100*'Wskaźniki makroekonomiczne'!AR$45</f>
        <v>0</v>
      </c>
      <c r="AS100" s="169">
        <f>AR100*'Wskaźniki makroekonomiczne'!AS$45</f>
        <v>0</v>
      </c>
      <c r="AT100" s="169">
        <f>AS100*'Wskaźniki makroekonomiczne'!AT$45</f>
        <v>0</v>
      </c>
      <c r="AU100" s="169">
        <f>AT100*'Wskaźniki makroekonomiczne'!AU$45</f>
        <v>0</v>
      </c>
      <c r="AV100" s="169">
        <f>AU100*'Wskaźniki makroekonomiczne'!AV$45</f>
        <v>0</v>
      </c>
      <c r="AW100" s="169">
        <f>AV100*'Wskaźniki makroekonomiczne'!AW$45</f>
        <v>0</v>
      </c>
      <c r="AX100" s="169">
        <f>AW100*'Wskaźniki makroekonomiczne'!AX$45</f>
        <v>0</v>
      </c>
      <c r="AY100" s="169">
        <f>AX100*'Wskaźniki makroekonomiczne'!AY$45</f>
        <v>0</v>
      </c>
      <c r="AZ100" s="169">
        <f>AY100*'Wskaźniki makroekonomiczne'!AZ$45</f>
        <v>0</v>
      </c>
      <c r="BA100" s="169">
        <f>AZ100*'Wskaźniki makroekonomiczne'!BA$45</f>
        <v>0</v>
      </c>
      <c r="BB100" s="169">
        <f>BA100*'Wskaźniki makroekonomiczne'!BB$45</f>
        <v>0</v>
      </c>
      <c r="BC100" s="169">
        <f>BB100*'Wskaźniki makroekonomiczne'!BC$45</f>
        <v>0</v>
      </c>
      <c r="BD100" s="169">
        <f>BC100*'Wskaźniki makroekonomiczne'!BD$45</f>
        <v>0</v>
      </c>
      <c r="BE100" s="169">
        <f>BD100*'Wskaźniki makroekonomiczne'!BE$45</f>
        <v>0</v>
      </c>
      <c r="BF100" s="169">
        <f>BE100*'Wskaźniki makroekonomiczne'!BF$45</f>
        <v>0</v>
      </c>
      <c r="BG100" s="169">
        <f>BF100*'Wskaźniki makroekonomiczne'!BG$45</f>
        <v>0</v>
      </c>
      <c r="BH100" s="169">
        <f>BG100*'Wskaźniki makroekonomiczne'!BH$45</f>
        <v>0</v>
      </c>
      <c r="BI100" s="169">
        <f>BH100*'Wskaźniki makroekonomiczne'!BI$45</f>
        <v>0</v>
      </c>
    </row>
    <row r="101" spans="1:61" ht="12.75" customHeight="1">
      <c r="A101" s="470"/>
      <c r="B101" s="460" t="s">
        <v>71</v>
      </c>
      <c r="C101" s="461"/>
      <c r="D101" s="414"/>
      <c r="E101" s="415"/>
      <c r="F101" s="415"/>
      <c r="G101" s="415"/>
      <c r="H101" s="415"/>
      <c r="I101" s="415"/>
      <c r="J101" s="416"/>
      <c r="K101" s="170">
        <f>N49*'Wskaźniki makroekonomiczne'!$K$25</f>
        <v>2.6892320399999996E-3</v>
      </c>
      <c r="L101" s="171">
        <f>K101*'Wskaźniki makroekonomiczne'!L$45</f>
        <v>2.9013823291377263E-3</v>
      </c>
      <c r="M101" s="171">
        <f>L101*'Wskaźniki makroekonomiczne'!M$45</f>
        <v>3.0400284448958261E-3</v>
      </c>
      <c r="N101" s="171">
        <f>M101*'Wskaźniki makroekonomiczne'!N$45</f>
        <v>3.0913412796023548E-3</v>
      </c>
      <c r="O101" s="171">
        <f>N101*'Wskaźniki makroekonomiczne'!O$45</f>
        <v>3.1786385929222145E-3</v>
      </c>
      <c r="P101" s="171">
        <f>O101*'Wskaźniki makroekonomiczne'!P$45</f>
        <v>3.2625569931968084E-3</v>
      </c>
      <c r="Q101" s="171">
        <f>P101*'Wskaźniki makroekonomiczne'!Q$45</f>
        <v>3.3367902942178338E-3</v>
      </c>
      <c r="R101" s="171">
        <f>Q101*'Wskaźniki makroekonomiczne'!R$45</f>
        <v>3.5203597778509757E-3</v>
      </c>
      <c r="S101" s="171">
        <f>R101*'Wskaźniki makroekonomiczne'!S$45</f>
        <v>3.7165987444536816E-3</v>
      </c>
      <c r="T101" s="171">
        <f>S101*'Wskaźniki makroekonomiczne'!T$45</f>
        <v>3.9374319996291502E-3</v>
      </c>
      <c r="U101" s="171">
        <f>T101*'Wskaźniki makroekonomiczne'!U$45</f>
        <v>4.0110332682499091E-3</v>
      </c>
      <c r="V101" s="171">
        <f>U101*'Wskaźniki makroekonomiczne'!V$45</f>
        <v>4.4197379305500103E-3</v>
      </c>
      <c r="W101" s="171">
        <f>V101*'Wskaźniki makroekonomiczne'!W$45</f>
        <v>4.5611399172220948E-3</v>
      </c>
      <c r="X101" s="171">
        <f>W101*'Wskaźniki makroekonomiczne'!X$45</f>
        <v>4.6857339698888343E-3</v>
      </c>
      <c r="Y101" s="171">
        <f>X101*'Wskaźniki makroekonomiczne'!Y$45</f>
        <v>4.8068932288796206E-3</v>
      </c>
      <c r="Z101" s="171">
        <f>AC49*'Wskaźniki makroekonomiczne'!$K$25</f>
        <v>0</v>
      </c>
      <c r="AA101" s="171">
        <f>Z101*'Wskaźniki makroekonomiczne'!AA$45</f>
        <v>0</v>
      </c>
      <c r="AB101" s="171">
        <f>AA101*'Wskaźniki makroekonomiczne'!AB$45</f>
        <v>0</v>
      </c>
      <c r="AC101" s="171">
        <f>AB101*'Wskaźniki makroekonomiczne'!AC$45</f>
        <v>0</v>
      </c>
      <c r="AD101" s="171">
        <f>AC101*'Wskaźniki makroekonomiczne'!AD$45</f>
        <v>0</v>
      </c>
      <c r="AE101" s="171">
        <f>AD101*'Wskaźniki makroekonomiczne'!AE$45</f>
        <v>0</v>
      </c>
      <c r="AF101" s="171">
        <f>AE101*'Wskaźniki makroekonomiczne'!AF$45</f>
        <v>0</v>
      </c>
      <c r="AG101" s="171">
        <f>AF101*'Wskaźniki makroekonomiczne'!AG$45</f>
        <v>0</v>
      </c>
      <c r="AH101" s="171">
        <f>AG101*'Wskaźniki makroekonomiczne'!AH$45</f>
        <v>0</v>
      </c>
      <c r="AI101" s="171">
        <f>AH101*'Wskaźniki makroekonomiczne'!AI$45</f>
        <v>0</v>
      </c>
      <c r="AJ101" s="171">
        <f>AI101*'Wskaźniki makroekonomiczne'!AJ$45</f>
        <v>0</v>
      </c>
      <c r="AK101" s="171">
        <f>AJ101*'Wskaźniki makroekonomiczne'!AK$45</f>
        <v>0</v>
      </c>
      <c r="AL101" s="171">
        <f>AK101*'Wskaźniki makroekonomiczne'!AL$45</f>
        <v>0</v>
      </c>
      <c r="AM101" s="171">
        <f>AL101*'Wskaźniki makroekonomiczne'!AM$45</f>
        <v>0</v>
      </c>
      <c r="AN101" s="171">
        <f>AM101*'Wskaźniki makroekonomiczne'!AN$45</f>
        <v>0</v>
      </c>
      <c r="AO101" s="171">
        <f>AR49*'Wskaźniki makroekonomiczne'!$K$25</f>
        <v>0</v>
      </c>
      <c r="AP101" s="171">
        <f>AO101*'Wskaźniki makroekonomiczne'!AP$45</f>
        <v>0</v>
      </c>
      <c r="AQ101" s="171">
        <f>AP101*'Wskaźniki makroekonomiczne'!AQ$45</f>
        <v>0</v>
      </c>
      <c r="AR101" s="171">
        <f>AQ101*'Wskaźniki makroekonomiczne'!AR$45</f>
        <v>0</v>
      </c>
      <c r="AS101" s="171">
        <f>AR101*'Wskaźniki makroekonomiczne'!AS$45</f>
        <v>0</v>
      </c>
      <c r="AT101" s="171">
        <f>AS101*'Wskaźniki makroekonomiczne'!AT$45</f>
        <v>0</v>
      </c>
      <c r="AU101" s="171">
        <f>AT101*'Wskaźniki makroekonomiczne'!AU$45</f>
        <v>0</v>
      </c>
      <c r="AV101" s="171">
        <f>AU101*'Wskaźniki makroekonomiczne'!AV$45</f>
        <v>0</v>
      </c>
      <c r="AW101" s="171">
        <f>AV101*'Wskaźniki makroekonomiczne'!AW$45</f>
        <v>0</v>
      </c>
      <c r="AX101" s="171">
        <f>AW101*'Wskaźniki makroekonomiczne'!AX$45</f>
        <v>0</v>
      </c>
      <c r="AY101" s="171">
        <f>AX101*'Wskaźniki makroekonomiczne'!AY$45</f>
        <v>0</v>
      </c>
      <c r="AZ101" s="171">
        <f>AY101*'Wskaźniki makroekonomiczne'!AZ$45</f>
        <v>0</v>
      </c>
      <c r="BA101" s="171">
        <f>AZ101*'Wskaźniki makroekonomiczne'!BA$45</f>
        <v>0</v>
      </c>
      <c r="BB101" s="171">
        <f>BA101*'Wskaźniki makroekonomiczne'!BB$45</f>
        <v>0</v>
      </c>
      <c r="BC101" s="171">
        <f>BB101*'Wskaźniki makroekonomiczne'!BC$45</f>
        <v>0</v>
      </c>
      <c r="BD101" s="171">
        <f>BC101*'Wskaźniki makroekonomiczne'!BD$45</f>
        <v>0</v>
      </c>
      <c r="BE101" s="171">
        <f>BD101*'Wskaźniki makroekonomiczne'!BE$45</f>
        <v>0</v>
      </c>
      <c r="BF101" s="171">
        <f>BE101*'Wskaźniki makroekonomiczne'!BF$45</f>
        <v>0</v>
      </c>
      <c r="BG101" s="171">
        <f>BF101*'Wskaźniki makroekonomiczne'!BG$45</f>
        <v>0</v>
      </c>
      <c r="BH101" s="171">
        <f>BG101*'Wskaźniki makroekonomiczne'!BH$45</f>
        <v>0</v>
      </c>
      <c r="BI101" s="171">
        <f>BH101*'Wskaźniki makroekonomiczne'!BI$45</f>
        <v>0</v>
      </c>
    </row>
    <row r="102" spans="1:61" ht="12.75" customHeight="1">
      <c r="A102" s="471"/>
      <c r="B102" s="467" t="s">
        <v>41</v>
      </c>
      <c r="C102" s="468"/>
      <c r="D102" s="464"/>
      <c r="E102" s="465"/>
      <c r="F102" s="465"/>
      <c r="G102" s="465"/>
      <c r="H102" s="465"/>
      <c r="I102" s="465"/>
      <c r="J102" s="466"/>
      <c r="K102" s="21">
        <f t="shared" ref="K102:AU102" si="42">K100*$B$33+K101*$B$34</f>
        <v>1.87431324E-3</v>
      </c>
      <c r="L102" s="22">
        <f t="shared" si="42"/>
        <v>2.0221755627323548E-3</v>
      </c>
      <c r="M102" s="22">
        <f t="shared" si="42"/>
        <v>2.1188077040183032E-3</v>
      </c>
      <c r="N102" s="22">
        <f t="shared" si="42"/>
        <v>2.1545711948743689E-3</v>
      </c>
      <c r="O102" s="22">
        <f t="shared" si="42"/>
        <v>2.2154147768851801E-3</v>
      </c>
      <c r="P102" s="22">
        <f t="shared" si="42"/>
        <v>2.2739033588947454E-3</v>
      </c>
      <c r="Q102" s="22">
        <f t="shared" si="42"/>
        <v>2.3256417202124299E-3</v>
      </c>
      <c r="R102" s="22">
        <f t="shared" si="42"/>
        <v>2.4535840875931046E-3</v>
      </c>
      <c r="S102" s="22">
        <f t="shared" si="42"/>
        <v>2.5903567006798391E-3</v>
      </c>
      <c r="T102" s="22">
        <f t="shared" si="42"/>
        <v>2.7442707876203171E-3</v>
      </c>
      <c r="U102" s="22">
        <f t="shared" si="42"/>
        <v>2.7955686415075125E-3</v>
      </c>
      <c r="V102" s="22">
        <f t="shared" si="42"/>
        <v>3.0804234061409161E-3</v>
      </c>
      <c r="W102" s="22">
        <f t="shared" si="42"/>
        <v>3.1789763059426714E-3</v>
      </c>
      <c r="X102" s="22">
        <f t="shared" si="42"/>
        <v>3.2658145850740358E-3</v>
      </c>
      <c r="Y102" s="22">
        <f t="shared" si="42"/>
        <v>3.3502589170979168E-3</v>
      </c>
      <c r="Z102" s="22">
        <f t="shared" si="42"/>
        <v>0</v>
      </c>
      <c r="AA102" s="22">
        <f t="shared" si="42"/>
        <v>0</v>
      </c>
      <c r="AB102" s="22">
        <f t="shared" si="42"/>
        <v>0</v>
      </c>
      <c r="AC102" s="22">
        <f t="shared" si="42"/>
        <v>0</v>
      </c>
      <c r="AD102" s="22">
        <f t="shared" si="42"/>
        <v>0</v>
      </c>
      <c r="AE102" s="22">
        <f t="shared" si="42"/>
        <v>0</v>
      </c>
      <c r="AF102" s="22">
        <f t="shared" si="42"/>
        <v>0</v>
      </c>
      <c r="AG102" s="22">
        <f t="shared" si="42"/>
        <v>0</v>
      </c>
      <c r="AH102" s="22">
        <f t="shared" si="42"/>
        <v>0</v>
      </c>
      <c r="AI102" s="22">
        <f t="shared" si="42"/>
        <v>0</v>
      </c>
      <c r="AJ102" s="22">
        <f t="shared" si="42"/>
        <v>0</v>
      </c>
      <c r="AK102" s="22">
        <f t="shared" si="42"/>
        <v>0</v>
      </c>
      <c r="AL102" s="22">
        <f t="shared" si="42"/>
        <v>0</v>
      </c>
      <c r="AM102" s="22">
        <f t="shared" si="42"/>
        <v>0</v>
      </c>
      <c r="AN102" s="22">
        <f t="shared" si="42"/>
        <v>0</v>
      </c>
      <c r="AO102" s="22">
        <f t="shared" si="42"/>
        <v>0</v>
      </c>
      <c r="AP102" s="22">
        <f t="shared" si="42"/>
        <v>0</v>
      </c>
      <c r="AQ102" s="22">
        <f t="shared" si="42"/>
        <v>0</v>
      </c>
      <c r="AR102" s="22">
        <f t="shared" si="42"/>
        <v>0</v>
      </c>
      <c r="AS102" s="22">
        <f t="shared" si="42"/>
        <v>0</v>
      </c>
      <c r="AT102" s="22">
        <f t="shared" si="42"/>
        <v>0</v>
      </c>
      <c r="AU102" s="22">
        <f t="shared" si="42"/>
        <v>0</v>
      </c>
      <c r="AV102" s="22">
        <f t="shared" ref="AV102:AY102" si="43">AV100*$B$33+AV101*$B$34</f>
        <v>0</v>
      </c>
      <c r="AW102" s="22">
        <f t="shared" si="43"/>
        <v>0</v>
      </c>
      <c r="AX102" s="22">
        <f t="shared" si="43"/>
        <v>0</v>
      </c>
      <c r="AY102" s="22">
        <f t="shared" si="43"/>
        <v>0</v>
      </c>
      <c r="AZ102" s="22">
        <f t="shared" ref="AZ102:BI102" si="44">AZ100*$B$33+AZ101*$B$34</f>
        <v>0</v>
      </c>
      <c r="BA102" s="22">
        <f t="shared" si="44"/>
        <v>0</v>
      </c>
      <c r="BB102" s="22">
        <f t="shared" si="44"/>
        <v>0</v>
      </c>
      <c r="BC102" s="22">
        <f t="shared" si="44"/>
        <v>0</v>
      </c>
      <c r="BD102" s="22">
        <f t="shared" si="44"/>
        <v>0</v>
      </c>
      <c r="BE102" s="22">
        <f t="shared" si="44"/>
        <v>0</v>
      </c>
      <c r="BF102" s="22">
        <f t="shared" si="44"/>
        <v>0</v>
      </c>
      <c r="BG102" s="22">
        <f t="shared" si="44"/>
        <v>0</v>
      </c>
      <c r="BH102" s="22">
        <f t="shared" si="44"/>
        <v>0</v>
      </c>
      <c r="BI102" s="22">
        <f t="shared" si="44"/>
        <v>0</v>
      </c>
    </row>
    <row r="103" spans="1:61" ht="12.75" customHeight="1">
      <c r="A103" s="472" t="s">
        <v>66</v>
      </c>
      <c r="B103" s="458" t="s">
        <v>70</v>
      </c>
      <c r="C103" s="459"/>
      <c r="D103" s="411"/>
      <c r="E103" s="412"/>
      <c r="F103" s="412"/>
      <c r="G103" s="412"/>
      <c r="H103" s="412"/>
      <c r="I103" s="412"/>
      <c r="J103" s="413"/>
      <c r="K103" s="168">
        <f>N51*'Wskaźniki makroekonomiczne'!$K$25</f>
        <v>1.4668538400000001E-3</v>
      </c>
      <c r="L103" s="169">
        <f>K103*'Wskaźniki makroekonomiczne'!L$45</f>
        <v>1.5825721795296693E-3</v>
      </c>
      <c r="M103" s="169">
        <f>L103*'Wskaźniki makroekonomiczne'!M$45</f>
        <v>1.658197333579542E-3</v>
      </c>
      <c r="N103" s="169">
        <f>M103*'Wskaźniki makroekonomiczne'!N$45</f>
        <v>1.6861861525103757E-3</v>
      </c>
      <c r="O103" s="169">
        <f>N103*'Wskaźniki makroekonomiczne'!O$45</f>
        <v>1.7338028688666629E-3</v>
      </c>
      <c r="P103" s="169">
        <f>O103*'Wskaźniki makroekonomiczne'!P$45</f>
        <v>1.7795765417437141E-3</v>
      </c>
      <c r="Q103" s="169">
        <f>P103*'Wskaźniki makroekonomiczne'!Q$45</f>
        <v>1.8200674332097279E-3</v>
      </c>
      <c r="R103" s="169">
        <f>Q103*'Wskaźniki makroekonomiczne'!R$45</f>
        <v>1.9201962424641689E-3</v>
      </c>
      <c r="S103" s="169">
        <f>R103*'Wskaźniki makroekonomiczne'!S$45</f>
        <v>2.0272356787929173E-3</v>
      </c>
      <c r="T103" s="169">
        <f>S103*'Wskaźniki makroekonomiczne'!T$45</f>
        <v>2.1476901816159001E-3</v>
      </c>
      <c r="U103" s="169">
        <f>T103*'Wskaźniki makroekonomiczne'!U$45</f>
        <v>2.187836328136314E-3</v>
      </c>
      <c r="V103" s="169">
        <f>U103*'Wskaźniki makroekonomiczne'!V$45</f>
        <v>2.4107661439363689E-3</v>
      </c>
      <c r="W103" s="169">
        <f>V103*'Wskaźniki makroekonomiczne'!W$45</f>
        <v>2.4878945003029601E-3</v>
      </c>
      <c r="X103" s="169">
        <f>W103*'Wskaźniki makroekonomiczne'!X$45</f>
        <v>2.5558548926666361E-3</v>
      </c>
      <c r="Y103" s="169">
        <f>X103*'Wskaźniki makroekonomiczne'!Y$45</f>
        <v>2.6219417612070649E-3</v>
      </c>
      <c r="Z103" s="169">
        <f>AC51*'Wskaźniki makroekonomiczne'!$K$25</f>
        <v>0</v>
      </c>
      <c r="AA103" s="169">
        <f>Z103*'Wskaźniki makroekonomiczne'!AA$45</f>
        <v>0</v>
      </c>
      <c r="AB103" s="169">
        <f>AA103*'Wskaźniki makroekonomiczne'!AB$45</f>
        <v>0</v>
      </c>
      <c r="AC103" s="169">
        <f>AB103*'Wskaźniki makroekonomiczne'!AC$45</f>
        <v>0</v>
      </c>
      <c r="AD103" s="169">
        <f>AC103*'Wskaźniki makroekonomiczne'!AD$45</f>
        <v>0</v>
      </c>
      <c r="AE103" s="169">
        <f>AD103*'Wskaźniki makroekonomiczne'!AE$45</f>
        <v>0</v>
      </c>
      <c r="AF103" s="169">
        <f>AE103*'Wskaźniki makroekonomiczne'!AF$45</f>
        <v>0</v>
      </c>
      <c r="AG103" s="169">
        <f>AF103*'Wskaźniki makroekonomiczne'!AG$45</f>
        <v>0</v>
      </c>
      <c r="AH103" s="169">
        <f>AG103*'Wskaźniki makroekonomiczne'!AH$45</f>
        <v>0</v>
      </c>
      <c r="AI103" s="169">
        <f>AH103*'Wskaźniki makroekonomiczne'!AI$45</f>
        <v>0</v>
      </c>
      <c r="AJ103" s="169">
        <f>AI103*'Wskaźniki makroekonomiczne'!AJ$45</f>
        <v>0</v>
      </c>
      <c r="AK103" s="169">
        <f>AJ103*'Wskaźniki makroekonomiczne'!AK$45</f>
        <v>0</v>
      </c>
      <c r="AL103" s="169">
        <f>AK103*'Wskaźniki makroekonomiczne'!AL$45</f>
        <v>0</v>
      </c>
      <c r="AM103" s="169">
        <f>AL103*'Wskaźniki makroekonomiczne'!AM$45</f>
        <v>0</v>
      </c>
      <c r="AN103" s="169">
        <f>AM103*'Wskaźniki makroekonomiczne'!AN$45</f>
        <v>0</v>
      </c>
      <c r="AO103" s="169">
        <f>AR51*'Wskaźniki makroekonomiczne'!$K$25</f>
        <v>0</v>
      </c>
      <c r="AP103" s="169">
        <f>AO103*'Wskaźniki makroekonomiczne'!AP$45</f>
        <v>0</v>
      </c>
      <c r="AQ103" s="169">
        <f>AP103*'Wskaźniki makroekonomiczne'!AQ$45</f>
        <v>0</v>
      </c>
      <c r="AR103" s="169">
        <f>AQ103*'Wskaźniki makroekonomiczne'!AR$45</f>
        <v>0</v>
      </c>
      <c r="AS103" s="169">
        <f>AR103*'Wskaźniki makroekonomiczne'!AS$45</f>
        <v>0</v>
      </c>
      <c r="AT103" s="169">
        <f>AS103*'Wskaźniki makroekonomiczne'!AT$45</f>
        <v>0</v>
      </c>
      <c r="AU103" s="169">
        <f>AT103*'Wskaźniki makroekonomiczne'!AU$45</f>
        <v>0</v>
      </c>
      <c r="AV103" s="169">
        <f>AU103*'Wskaźniki makroekonomiczne'!AV$45</f>
        <v>0</v>
      </c>
      <c r="AW103" s="169">
        <f>AV103*'Wskaźniki makroekonomiczne'!AW$45</f>
        <v>0</v>
      </c>
      <c r="AX103" s="169">
        <f>AW103*'Wskaźniki makroekonomiczne'!AX$45</f>
        <v>0</v>
      </c>
      <c r="AY103" s="169">
        <f>AX103*'Wskaźniki makroekonomiczne'!AY$45</f>
        <v>0</v>
      </c>
      <c r="AZ103" s="169">
        <f>AY103*'Wskaźniki makroekonomiczne'!AZ$45</f>
        <v>0</v>
      </c>
      <c r="BA103" s="169">
        <f>AZ103*'Wskaźniki makroekonomiczne'!BA$45</f>
        <v>0</v>
      </c>
      <c r="BB103" s="169">
        <f>BA103*'Wskaźniki makroekonomiczne'!BB$45</f>
        <v>0</v>
      </c>
      <c r="BC103" s="169">
        <f>BB103*'Wskaźniki makroekonomiczne'!BC$45</f>
        <v>0</v>
      </c>
      <c r="BD103" s="169">
        <f>BC103*'Wskaźniki makroekonomiczne'!BD$45</f>
        <v>0</v>
      </c>
      <c r="BE103" s="169">
        <f>BD103*'Wskaźniki makroekonomiczne'!BE$45</f>
        <v>0</v>
      </c>
      <c r="BF103" s="169">
        <f>BE103*'Wskaźniki makroekonomiczne'!BF$45</f>
        <v>0</v>
      </c>
      <c r="BG103" s="169">
        <f>BF103*'Wskaźniki makroekonomiczne'!BG$45</f>
        <v>0</v>
      </c>
      <c r="BH103" s="169">
        <f>BG103*'Wskaźniki makroekonomiczne'!BH$45</f>
        <v>0</v>
      </c>
      <c r="BI103" s="169">
        <f>BH103*'Wskaźniki makroekonomiczne'!BI$45</f>
        <v>0</v>
      </c>
    </row>
    <row r="104" spans="1:61" ht="12.75" customHeight="1">
      <c r="A104" s="473"/>
      <c r="B104" s="460" t="s">
        <v>71</v>
      </c>
      <c r="C104" s="461"/>
      <c r="D104" s="414"/>
      <c r="E104" s="415"/>
      <c r="F104" s="415"/>
      <c r="G104" s="415"/>
      <c r="H104" s="415"/>
      <c r="I104" s="415"/>
      <c r="J104" s="416"/>
      <c r="K104" s="170">
        <f>N53*'Wskaźniki makroekonomiczne'!$K$25</f>
        <v>2.6892320399999996E-3</v>
      </c>
      <c r="L104" s="171">
        <f>K104*'Wskaźniki makroekonomiczne'!L$45</f>
        <v>2.9013823291377263E-3</v>
      </c>
      <c r="M104" s="171">
        <f>L104*'Wskaźniki makroekonomiczne'!M$45</f>
        <v>3.0400284448958261E-3</v>
      </c>
      <c r="N104" s="171">
        <f>M104*'Wskaźniki makroekonomiczne'!N$45</f>
        <v>3.0913412796023548E-3</v>
      </c>
      <c r="O104" s="171">
        <f>N104*'Wskaźniki makroekonomiczne'!O$45</f>
        <v>3.1786385929222145E-3</v>
      </c>
      <c r="P104" s="171">
        <f>O104*'Wskaźniki makroekonomiczne'!P$45</f>
        <v>3.2625569931968084E-3</v>
      </c>
      <c r="Q104" s="171">
        <f>P104*'Wskaźniki makroekonomiczne'!Q$45</f>
        <v>3.3367902942178338E-3</v>
      </c>
      <c r="R104" s="171">
        <f>Q104*'Wskaźniki makroekonomiczne'!R$45</f>
        <v>3.5203597778509757E-3</v>
      </c>
      <c r="S104" s="171">
        <f>R104*'Wskaźniki makroekonomiczne'!S$45</f>
        <v>3.7165987444536816E-3</v>
      </c>
      <c r="T104" s="171">
        <f>S104*'Wskaźniki makroekonomiczne'!T$45</f>
        <v>3.9374319996291502E-3</v>
      </c>
      <c r="U104" s="171">
        <f>T104*'Wskaźniki makroekonomiczne'!U$45</f>
        <v>4.0110332682499091E-3</v>
      </c>
      <c r="V104" s="171">
        <f>U104*'Wskaźniki makroekonomiczne'!V$45</f>
        <v>4.4197379305500103E-3</v>
      </c>
      <c r="W104" s="171">
        <f>V104*'Wskaźniki makroekonomiczne'!W$45</f>
        <v>4.5611399172220948E-3</v>
      </c>
      <c r="X104" s="171">
        <f>W104*'Wskaźniki makroekonomiczne'!X$45</f>
        <v>4.6857339698888343E-3</v>
      </c>
      <c r="Y104" s="171">
        <f>X104*'Wskaźniki makroekonomiczne'!Y$45</f>
        <v>4.8068932288796206E-3</v>
      </c>
      <c r="Z104" s="171">
        <f>AC53*'Wskaźniki makroekonomiczne'!$K$25</f>
        <v>0</v>
      </c>
      <c r="AA104" s="171">
        <f>Z104*'Wskaźniki makroekonomiczne'!AA$45</f>
        <v>0</v>
      </c>
      <c r="AB104" s="171">
        <f>AA104*'Wskaźniki makroekonomiczne'!AB$45</f>
        <v>0</v>
      </c>
      <c r="AC104" s="171">
        <f>AB104*'Wskaźniki makroekonomiczne'!AC$45</f>
        <v>0</v>
      </c>
      <c r="AD104" s="171">
        <f>AC104*'Wskaźniki makroekonomiczne'!AD$45</f>
        <v>0</v>
      </c>
      <c r="AE104" s="171">
        <f>AD104*'Wskaźniki makroekonomiczne'!AE$45</f>
        <v>0</v>
      </c>
      <c r="AF104" s="171">
        <f>AE104*'Wskaźniki makroekonomiczne'!AF$45</f>
        <v>0</v>
      </c>
      <c r="AG104" s="171">
        <f>AF104*'Wskaźniki makroekonomiczne'!AG$45</f>
        <v>0</v>
      </c>
      <c r="AH104" s="171">
        <f>AG104*'Wskaźniki makroekonomiczne'!AH$45</f>
        <v>0</v>
      </c>
      <c r="AI104" s="171">
        <f>AH104*'Wskaźniki makroekonomiczne'!AI$45</f>
        <v>0</v>
      </c>
      <c r="AJ104" s="171">
        <f>AI104*'Wskaźniki makroekonomiczne'!AJ$45</f>
        <v>0</v>
      </c>
      <c r="AK104" s="171">
        <f>AJ104*'Wskaźniki makroekonomiczne'!AK$45</f>
        <v>0</v>
      </c>
      <c r="AL104" s="171">
        <f>AK104*'Wskaźniki makroekonomiczne'!AL$45</f>
        <v>0</v>
      </c>
      <c r="AM104" s="171">
        <f>AL104*'Wskaźniki makroekonomiczne'!AM$45</f>
        <v>0</v>
      </c>
      <c r="AN104" s="171">
        <f>AM104*'Wskaźniki makroekonomiczne'!AN$45</f>
        <v>0</v>
      </c>
      <c r="AO104" s="171">
        <f>AR53*'Wskaźniki makroekonomiczne'!$K$25</f>
        <v>0</v>
      </c>
      <c r="AP104" s="171">
        <f>AO104*'Wskaźniki makroekonomiczne'!AP$45</f>
        <v>0</v>
      </c>
      <c r="AQ104" s="171">
        <f>AP104*'Wskaźniki makroekonomiczne'!AQ$45</f>
        <v>0</v>
      </c>
      <c r="AR104" s="171">
        <f>AQ104*'Wskaźniki makroekonomiczne'!AR$45</f>
        <v>0</v>
      </c>
      <c r="AS104" s="171">
        <f>AR104*'Wskaźniki makroekonomiczne'!AS$45</f>
        <v>0</v>
      </c>
      <c r="AT104" s="171">
        <f>AS104*'Wskaźniki makroekonomiczne'!AT$45</f>
        <v>0</v>
      </c>
      <c r="AU104" s="171">
        <f>AT104*'Wskaźniki makroekonomiczne'!AU$45</f>
        <v>0</v>
      </c>
      <c r="AV104" s="171">
        <f>AU104*'Wskaźniki makroekonomiczne'!AV$45</f>
        <v>0</v>
      </c>
      <c r="AW104" s="171">
        <f>AV104*'Wskaźniki makroekonomiczne'!AW$45</f>
        <v>0</v>
      </c>
      <c r="AX104" s="171">
        <f>AW104*'Wskaźniki makroekonomiczne'!AX$45</f>
        <v>0</v>
      </c>
      <c r="AY104" s="171">
        <f>AX104*'Wskaźniki makroekonomiczne'!AY$45</f>
        <v>0</v>
      </c>
      <c r="AZ104" s="171">
        <f>AY104*'Wskaźniki makroekonomiczne'!AZ$45</f>
        <v>0</v>
      </c>
      <c r="BA104" s="171">
        <f>AZ104*'Wskaźniki makroekonomiczne'!BA$45</f>
        <v>0</v>
      </c>
      <c r="BB104" s="171">
        <f>BA104*'Wskaźniki makroekonomiczne'!BB$45</f>
        <v>0</v>
      </c>
      <c r="BC104" s="171">
        <f>BB104*'Wskaźniki makroekonomiczne'!BC$45</f>
        <v>0</v>
      </c>
      <c r="BD104" s="171">
        <f>BC104*'Wskaźniki makroekonomiczne'!BD$45</f>
        <v>0</v>
      </c>
      <c r="BE104" s="171">
        <f>BD104*'Wskaźniki makroekonomiczne'!BE$45</f>
        <v>0</v>
      </c>
      <c r="BF104" s="171">
        <f>BE104*'Wskaźniki makroekonomiczne'!BF$45</f>
        <v>0</v>
      </c>
      <c r="BG104" s="171">
        <f>BF104*'Wskaźniki makroekonomiczne'!BG$45</f>
        <v>0</v>
      </c>
      <c r="BH104" s="171">
        <f>BG104*'Wskaźniki makroekonomiczne'!BH$45</f>
        <v>0</v>
      </c>
      <c r="BI104" s="171">
        <f>BH104*'Wskaźniki makroekonomiczne'!BI$45</f>
        <v>0</v>
      </c>
    </row>
    <row r="105" spans="1:61" ht="12.75" customHeight="1">
      <c r="A105" s="474"/>
      <c r="B105" s="467" t="s">
        <v>41</v>
      </c>
      <c r="C105" s="468"/>
      <c r="D105" s="464"/>
      <c r="E105" s="465"/>
      <c r="F105" s="465"/>
      <c r="G105" s="465"/>
      <c r="H105" s="465"/>
      <c r="I105" s="465"/>
      <c r="J105" s="466"/>
      <c r="K105" s="21">
        <f t="shared" ref="K105:AU105" si="45">K103*$B$33+K104*$B$34</f>
        <v>1.87431324E-3</v>
      </c>
      <c r="L105" s="22">
        <f t="shared" si="45"/>
        <v>2.0221755627323548E-3</v>
      </c>
      <c r="M105" s="22">
        <f t="shared" si="45"/>
        <v>2.1188077040183032E-3</v>
      </c>
      <c r="N105" s="22">
        <f t="shared" si="45"/>
        <v>2.1545711948743689E-3</v>
      </c>
      <c r="O105" s="22">
        <f t="shared" si="45"/>
        <v>2.2154147768851801E-3</v>
      </c>
      <c r="P105" s="22">
        <f t="shared" si="45"/>
        <v>2.2739033588947454E-3</v>
      </c>
      <c r="Q105" s="22">
        <f t="shared" si="45"/>
        <v>2.3256417202124299E-3</v>
      </c>
      <c r="R105" s="22">
        <f t="shared" si="45"/>
        <v>2.4535840875931046E-3</v>
      </c>
      <c r="S105" s="22">
        <f t="shared" si="45"/>
        <v>2.5903567006798391E-3</v>
      </c>
      <c r="T105" s="22">
        <f t="shared" si="45"/>
        <v>2.7442707876203171E-3</v>
      </c>
      <c r="U105" s="22">
        <f t="shared" si="45"/>
        <v>2.7955686415075125E-3</v>
      </c>
      <c r="V105" s="22">
        <f t="shared" si="45"/>
        <v>3.0804234061409161E-3</v>
      </c>
      <c r="W105" s="22">
        <f t="shared" si="45"/>
        <v>3.1789763059426714E-3</v>
      </c>
      <c r="X105" s="22">
        <f t="shared" si="45"/>
        <v>3.2658145850740358E-3</v>
      </c>
      <c r="Y105" s="22">
        <f t="shared" si="45"/>
        <v>3.3502589170979168E-3</v>
      </c>
      <c r="Z105" s="22">
        <f t="shared" si="45"/>
        <v>0</v>
      </c>
      <c r="AA105" s="22">
        <f t="shared" si="45"/>
        <v>0</v>
      </c>
      <c r="AB105" s="22">
        <f t="shared" si="45"/>
        <v>0</v>
      </c>
      <c r="AC105" s="22">
        <f t="shared" si="45"/>
        <v>0</v>
      </c>
      <c r="AD105" s="22">
        <f t="shared" si="45"/>
        <v>0</v>
      </c>
      <c r="AE105" s="22">
        <f t="shared" si="45"/>
        <v>0</v>
      </c>
      <c r="AF105" s="22">
        <f t="shared" si="45"/>
        <v>0</v>
      </c>
      <c r="AG105" s="22">
        <f t="shared" si="45"/>
        <v>0</v>
      </c>
      <c r="AH105" s="22">
        <f t="shared" si="45"/>
        <v>0</v>
      </c>
      <c r="AI105" s="22">
        <f t="shared" si="45"/>
        <v>0</v>
      </c>
      <c r="AJ105" s="22">
        <f t="shared" si="45"/>
        <v>0</v>
      </c>
      <c r="AK105" s="22">
        <f t="shared" si="45"/>
        <v>0</v>
      </c>
      <c r="AL105" s="22">
        <f t="shared" si="45"/>
        <v>0</v>
      </c>
      <c r="AM105" s="22">
        <f t="shared" si="45"/>
        <v>0</v>
      </c>
      <c r="AN105" s="22">
        <f t="shared" si="45"/>
        <v>0</v>
      </c>
      <c r="AO105" s="22">
        <f t="shared" si="45"/>
        <v>0</v>
      </c>
      <c r="AP105" s="22">
        <f t="shared" si="45"/>
        <v>0</v>
      </c>
      <c r="AQ105" s="22">
        <f t="shared" si="45"/>
        <v>0</v>
      </c>
      <c r="AR105" s="22">
        <f t="shared" si="45"/>
        <v>0</v>
      </c>
      <c r="AS105" s="22">
        <f t="shared" si="45"/>
        <v>0</v>
      </c>
      <c r="AT105" s="22">
        <f t="shared" si="45"/>
        <v>0</v>
      </c>
      <c r="AU105" s="22">
        <f t="shared" si="45"/>
        <v>0</v>
      </c>
      <c r="AV105" s="22">
        <f t="shared" ref="AV105:AY105" si="46">AV103*$B$33+AV104*$B$34</f>
        <v>0</v>
      </c>
      <c r="AW105" s="22">
        <f t="shared" si="46"/>
        <v>0</v>
      </c>
      <c r="AX105" s="22">
        <f t="shared" si="46"/>
        <v>0</v>
      </c>
      <c r="AY105" s="22">
        <f t="shared" si="46"/>
        <v>0</v>
      </c>
      <c r="AZ105" s="22">
        <f t="shared" ref="AZ105:BI105" si="47">AZ103*$B$33+AZ104*$B$34</f>
        <v>0</v>
      </c>
      <c r="BA105" s="22">
        <f t="shared" si="47"/>
        <v>0</v>
      </c>
      <c r="BB105" s="22">
        <f t="shared" si="47"/>
        <v>0</v>
      </c>
      <c r="BC105" s="22">
        <f t="shared" si="47"/>
        <v>0</v>
      </c>
      <c r="BD105" s="22">
        <f t="shared" si="47"/>
        <v>0</v>
      </c>
      <c r="BE105" s="22">
        <f t="shared" si="47"/>
        <v>0</v>
      </c>
      <c r="BF105" s="22">
        <f t="shared" si="47"/>
        <v>0</v>
      </c>
      <c r="BG105" s="22">
        <f t="shared" si="47"/>
        <v>0</v>
      </c>
      <c r="BH105" s="22">
        <f t="shared" si="47"/>
        <v>0</v>
      </c>
      <c r="BI105" s="22">
        <f t="shared" si="47"/>
        <v>0</v>
      </c>
    </row>
    <row r="106" spans="1:61" ht="12.75" customHeight="1">
      <c r="A106" s="472" t="s">
        <v>67</v>
      </c>
      <c r="B106" s="458" t="s">
        <v>70</v>
      </c>
      <c r="C106" s="459"/>
      <c r="D106" s="411"/>
      <c r="E106" s="412"/>
      <c r="F106" s="412"/>
      <c r="G106" s="412"/>
      <c r="H106" s="412"/>
      <c r="I106" s="412"/>
      <c r="J106" s="413"/>
      <c r="K106" s="168">
        <f>N55*'Wskaźniki makroekonomiczne'!$K$25</f>
        <v>2.6892320399999996E-3</v>
      </c>
      <c r="L106" s="169">
        <f>K106*'Wskaźniki makroekonomiczne'!L$45</f>
        <v>2.9013823291377263E-3</v>
      </c>
      <c r="M106" s="169">
        <f>L106*'Wskaźniki makroekonomiczne'!M$45</f>
        <v>3.0400284448958261E-3</v>
      </c>
      <c r="N106" s="169">
        <f>M106*'Wskaźniki makroekonomiczne'!N$45</f>
        <v>3.0913412796023548E-3</v>
      </c>
      <c r="O106" s="169">
        <f>N106*'Wskaźniki makroekonomiczne'!O$45</f>
        <v>3.1786385929222145E-3</v>
      </c>
      <c r="P106" s="169">
        <f>O106*'Wskaźniki makroekonomiczne'!P$45</f>
        <v>3.2625569931968084E-3</v>
      </c>
      <c r="Q106" s="169">
        <f>P106*'Wskaźniki makroekonomiczne'!Q$45</f>
        <v>3.3367902942178338E-3</v>
      </c>
      <c r="R106" s="169">
        <f>Q106*'Wskaźniki makroekonomiczne'!R$45</f>
        <v>3.5203597778509757E-3</v>
      </c>
      <c r="S106" s="169">
        <f>R106*'Wskaźniki makroekonomiczne'!S$45</f>
        <v>3.7165987444536816E-3</v>
      </c>
      <c r="T106" s="169">
        <f>S106*'Wskaźniki makroekonomiczne'!T$45</f>
        <v>3.9374319996291502E-3</v>
      </c>
      <c r="U106" s="169">
        <f>T106*'Wskaźniki makroekonomiczne'!U$45</f>
        <v>4.0110332682499091E-3</v>
      </c>
      <c r="V106" s="169">
        <f>U106*'Wskaźniki makroekonomiczne'!V$45</f>
        <v>4.4197379305500103E-3</v>
      </c>
      <c r="W106" s="169">
        <f>V106*'Wskaźniki makroekonomiczne'!W$45</f>
        <v>4.5611399172220948E-3</v>
      </c>
      <c r="X106" s="169">
        <f>W106*'Wskaźniki makroekonomiczne'!X$45</f>
        <v>4.6857339698888343E-3</v>
      </c>
      <c r="Y106" s="169">
        <f>X106*'Wskaźniki makroekonomiczne'!Y$45</f>
        <v>4.8068932288796206E-3</v>
      </c>
      <c r="Z106" s="169">
        <f>Y106*'Wskaźniki makroekonomiczne'!Z$45</f>
        <v>4.9357527767350659E-3</v>
      </c>
      <c r="AA106" s="169">
        <f>Z106*'Wskaźniki makroekonomiczne'!AA$45</f>
        <v>5.0648459339542222E-3</v>
      </c>
      <c r="AB106" s="169">
        <f>AA106*'Wskaźniki makroekonomiczne'!AB$45</f>
        <v>5.1980770141751434E-3</v>
      </c>
      <c r="AC106" s="169">
        <f>AB106*'Wskaźniki makroekonomiczne'!AC$45</f>
        <v>5.331418264633154E-3</v>
      </c>
      <c r="AD106" s="169">
        <f>AC106*'Wskaźniki makroekonomiczne'!AD$45</f>
        <v>5.4646785746372906E-3</v>
      </c>
      <c r="AE106" s="169">
        <f>AD106*'Wskaźniki makroekonomiczne'!AE$45</f>
        <v>5.5976547309218435E-3</v>
      </c>
      <c r="AF106" s="169">
        <f>AE106*'Wskaźniki makroekonomiczne'!AF$45</f>
        <v>5.7347534998368702E-3</v>
      </c>
      <c r="AG106" s="169">
        <f>AF106*'Wskaźniki makroekonomiczne'!AG$45</f>
        <v>5.8714590218129359E-3</v>
      </c>
      <c r="AH106" s="169">
        <f>AG106*'Wskaźniki makroekonomiczne'!AH$45</f>
        <v>6.0122330329725115E-3</v>
      </c>
      <c r="AI106" s="169">
        <f>AH106*'Wskaźniki makroekonomiczne'!AI$45</f>
        <v>6.1523071842307731E-3</v>
      </c>
      <c r="AJ106" s="169">
        <f>AI106*'Wskaźniki makroekonomiczne'!AJ$45</f>
        <v>6.2913767050645254E-3</v>
      </c>
      <c r="AK106" s="169">
        <f>AJ106*'Wskaźniki makroekonomiczne'!AK$45</f>
        <v>6.429219411846117E-3</v>
      </c>
      <c r="AL106" s="169">
        <f>AK106*'Wskaźniki makroekonomiczne'!AL$45</f>
        <v>6.5655312650019807E-3</v>
      </c>
      <c r="AM106" s="169">
        <f>AL106*'Wskaźniki makroekonomiczne'!AM$45</f>
        <v>6.7000034174880419E-3</v>
      </c>
      <c r="AN106" s="169">
        <f>AM106*'Wskaźniki makroekonomiczne'!AN$45</f>
        <v>6.8323142655747392E-3</v>
      </c>
      <c r="AO106" s="169">
        <f>AN106*'Wskaźniki makroekonomiczne'!AO$45</f>
        <v>6.967674263650663E-3</v>
      </c>
      <c r="AP106" s="169">
        <f>AO106*'Wskaźniki makroekonomiczne'!AP$45</f>
        <v>7.0948597157703833E-3</v>
      </c>
      <c r="AQ106" s="169">
        <f>AP106*'Wskaźniki makroekonomiczne'!AQ$45</f>
        <v>7.2247144777207346E-3</v>
      </c>
      <c r="AR106" s="169">
        <f>AQ106*'Wskaźniki makroekonomiczne'!AR$45</f>
        <v>7.3572446257133533E-3</v>
      </c>
      <c r="AS106" s="169">
        <f>AR106*'Wskaźniki makroekonomiczne'!AS$45</f>
        <v>7.4865987398657378E-3</v>
      </c>
      <c r="AT106" s="169">
        <f>AS106*'Wskaźniki makroekonomiczne'!AT$45</f>
        <v>7.6124942965478332E-3</v>
      </c>
      <c r="AU106" s="169">
        <f>AT106*'Wskaźniki makroekonomiczne'!AU$45</f>
        <v>7.7346521855345494E-3</v>
      </c>
      <c r="AV106" s="169">
        <f>AU106*'Wskaźniki makroekonomiczne'!AV$45</f>
        <v>7.8590428625732213E-3</v>
      </c>
      <c r="AW106" s="169">
        <f>AV106*'Wskaźniki makroekonomiczne'!AW$45</f>
        <v>7.9856456860166562E-3</v>
      </c>
      <c r="AX106" s="169">
        <f>AW106*'Wskaźniki makroekonomiczne'!AX$45</f>
        <v>8.1144833411360227E-3</v>
      </c>
      <c r="AY106" s="169">
        <f>AX106*'Wskaźniki makroekonomiczne'!AY$45</f>
        <v>8.2390162389497004E-3</v>
      </c>
      <c r="AZ106" s="169">
        <f>AY106*'Wskaźniki makroekonomiczne'!AZ$45</f>
        <v>8.3643610001218564E-3</v>
      </c>
      <c r="BA106" s="169">
        <f>AZ106*'Wskaźniki makroekonomiczne'!BA$45</f>
        <v>8.491612701236554E-3</v>
      </c>
      <c r="BB106" s="169">
        <f>BA106*'Wskaźniki makroekonomiczne'!BB$45</f>
        <v>8.6208003536374714E-3</v>
      </c>
      <c r="BC106" s="169">
        <f>BB106*'Wskaźniki makroekonomiczne'!BC$45</f>
        <v>8.7519534100340777E-3</v>
      </c>
      <c r="BD106" s="169">
        <f>BC106*'Wskaźniki makroekonomiczne'!BD$45</f>
        <v>8.8851017712163836E-3</v>
      </c>
      <c r="BE106" s="169">
        <f>BD106*'Wskaźniki makroekonomiczne'!BE$45</f>
        <v>9.0274190428113119E-3</v>
      </c>
      <c r="BF106" s="169">
        <f>BE106*'Wskaźniki makroekonomiczne'!BF$45</f>
        <v>9.1720158837703021E-3</v>
      </c>
      <c r="BG106" s="169">
        <f>BF106*'Wskaźniki makroekonomiczne'!BG$45</f>
        <v>9.3189288071351441E-3</v>
      </c>
      <c r="BH106" s="169">
        <f>BG106*'Wskaźniki makroekonomiczne'!BH$45</f>
        <v>9.4756869395145049E-3</v>
      </c>
      <c r="BI106" s="169">
        <f>BH106*'Wskaźniki makroekonomiczne'!BI$45</f>
        <v>9.6350819749731389E-3</v>
      </c>
    </row>
    <row r="107" spans="1:61" ht="12.75" customHeight="1">
      <c r="A107" s="473"/>
      <c r="B107" s="460" t="s">
        <v>71</v>
      </c>
      <c r="C107" s="461"/>
      <c r="D107" s="414"/>
      <c r="E107" s="415"/>
      <c r="F107" s="415"/>
      <c r="G107" s="415"/>
      <c r="H107" s="415"/>
      <c r="I107" s="415"/>
      <c r="J107" s="416"/>
      <c r="K107" s="170">
        <f>N57*'Wskaźniki makroekonomiczne'!$K$25</f>
        <v>4.8895127999999998E-3</v>
      </c>
      <c r="L107" s="171">
        <f>K107*'Wskaźniki makroekonomiczne'!L$45</f>
        <v>5.2752405984322305E-3</v>
      </c>
      <c r="M107" s="171">
        <f>L107*'Wskaźniki makroekonomiczne'!M$45</f>
        <v>5.5273244452651391E-3</v>
      </c>
      <c r="N107" s="171">
        <f>M107*'Wskaźniki makroekonomiczne'!N$45</f>
        <v>5.6206205083679179E-3</v>
      </c>
      <c r="O107" s="171">
        <f>N107*'Wskaźniki makroekonomiczne'!O$45</f>
        <v>5.7793428962222082E-3</v>
      </c>
      <c r="P107" s="171">
        <f>O107*'Wskaźniki makroekonomiczne'!P$45</f>
        <v>5.9319218058123792E-3</v>
      </c>
      <c r="Q107" s="171">
        <f>P107*'Wskaźniki makroekonomiczne'!Q$45</f>
        <v>6.0668914440324259E-3</v>
      </c>
      <c r="R107" s="171">
        <f>Q107*'Wskaźniki makroekonomiczne'!R$45</f>
        <v>6.4006541415472292E-3</v>
      </c>
      <c r="S107" s="171">
        <f>R107*'Wskaźniki makroekonomiczne'!S$45</f>
        <v>6.7574522626430581E-3</v>
      </c>
      <c r="T107" s="171">
        <f>S107*'Wskaźniki makroekonomiczne'!T$45</f>
        <v>7.1589672720530004E-3</v>
      </c>
      <c r="U107" s="171">
        <f>T107*'Wskaźniki makroekonomiczne'!U$45</f>
        <v>7.2927877604543802E-3</v>
      </c>
      <c r="V107" s="171">
        <f>U107*'Wskaźniki makroekonomiczne'!V$45</f>
        <v>8.035887146454564E-3</v>
      </c>
      <c r="W107" s="171">
        <f>V107*'Wskaźniki makroekonomiczne'!W$45</f>
        <v>8.2929816676765352E-3</v>
      </c>
      <c r="X107" s="171">
        <f>W107*'Wskaźniki makroekonomiczne'!X$45</f>
        <v>8.5195163088887874E-3</v>
      </c>
      <c r="Y107" s="171">
        <f>X107*'Wskaźniki makroekonomiczne'!Y$45</f>
        <v>8.7398058706902159E-3</v>
      </c>
      <c r="Z107" s="171">
        <f>Y107*'Wskaźniki makroekonomiczne'!Z$45</f>
        <v>8.9740959577001168E-3</v>
      </c>
      <c r="AA107" s="171">
        <f>Z107*'Wskaźniki makroekonomiczne'!AA$45</f>
        <v>9.208810789007673E-3</v>
      </c>
      <c r="AB107" s="171">
        <f>AA107*'Wskaźniki makroekonomiczne'!AB$45</f>
        <v>9.451049116682075E-3</v>
      </c>
      <c r="AC107" s="171">
        <f>AB107*'Wskaźniki makroekonomiczne'!AC$45</f>
        <v>9.6934877538784586E-3</v>
      </c>
      <c r="AD107" s="171">
        <f>AC107*'Wskaźniki makroekonomiczne'!AD$45</f>
        <v>9.935779226613253E-3</v>
      </c>
      <c r="AE107" s="171">
        <f>AD107*'Wskaźniki makroekonomiczne'!AE$45</f>
        <v>1.0177554056221531E-2</v>
      </c>
      <c r="AF107" s="171">
        <f>AE107*'Wskaźniki makroekonomiczne'!AF$45</f>
        <v>1.0426824545157944E-2</v>
      </c>
      <c r="AG107" s="171">
        <f>AF107*'Wskaźniki makroekonomiczne'!AG$45</f>
        <v>1.0675380039659881E-2</v>
      </c>
      <c r="AH107" s="171">
        <f>AG107*'Wskaźniki makroekonomiczne'!AH$45</f>
        <v>1.0931332787222746E-2</v>
      </c>
      <c r="AI107" s="171">
        <f>AH107*'Wskaźniki makroekonomiczne'!AI$45</f>
        <v>1.1186013062237765E-2</v>
      </c>
      <c r="AJ107" s="171">
        <f>AI107*'Wskaźniki makroekonomiczne'!AJ$45</f>
        <v>1.1438866736480952E-2</v>
      </c>
      <c r="AK107" s="171">
        <f>AJ107*'Wskaźniki makroekonomiczne'!AK$45</f>
        <v>1.1689489839720209E-2</v>
      </c>
      <c r="AL107" s="171">
        <f>AK107*'Wskaźniki makroekonomiczne'!AL$45</f>
        <v>1.193732957273087E-2</v>
      </c>
      <c r="AM107" s="171">
        <f>AL107*'Wskaźniki makroekonomiczne'!AM$45</f>
        <v>1.21818243954328E-2</v>
      </c>
      <c r="AN107" s="171">
        <f>AM107*'Wskaźniki makroekonomiczne'!AN$45</f>
        <v>1.2422389573772249E-2</v>
      </c>
      <c r="AO107" s="171">
        <f>AN107*'Wskaźniki makroekonomiczne'!AO$45</f>
        <v>1.266849866118302E-2</v>
      </c>
      <c r="AP107" s="171">
        <f>AO107*'Wskaźniki makroekonomiczne'!AP$45</f>
        <v>1.2899744937764329E-2</v>
      </c>
      <c r="AQ107" s="171">
        <f>AP107*'Wskaźniki makroekonomiczne'!AQ$45</f>
        <v>1.3135844504946786E-2</v>
      </c>
      <c r="AR107" s="171">
        <f>AQ107*'Wskaźniki makroekonomiczne'!AR$45</f>
        <v>1.3376808410387912E-2</v>
      </c>
      <c r="AS107" s="171">
        <f>AR107*'Wskaźniki makroekonomiczne'!AS$45</f>
        <v>1.3611997708846793E-2</v>
      </c>
      <c r="AT107" s="171">
        <f>AS107*'Wskaźniki makroekonomiczne'!AT$45</f>
        <v>1.3840898720996057E-2</v>
      </c>
      <c r="AU107" s="171">
        <f>AT107*'Wskaźniki makroekonomiczne'!AU$45</f>
        <v>1.4063003973699176E-2</v>
      </c>
      <c r="AV107" s="171">
        <f>AU107*'Wskaźniki makroekonomiczne'!AV$45</f>
        <v>1.4289168841042215E-2</v>
      </c>
      <c r="AW107" s="171">
        <f>AV107*'Wskaźniki makroekonomiczne'!AW$45</f>
        <v>1.451935579275755E-2</v>
      </c>
      <c r="AX107" s="171">
        <f>AW107*'Wskaźniki makroekonomiczne'!AX$45</f>
        <v>1.4753606074792761E-2</v>
      </c>
      <c r="AY107" s="171">
        <f>AX107*'Wskaźniki makroekonomiczne'!AY$45</f>
        <v>1.4980029525363085E-2</v>
      </c>
      <c r="AZ107" s="171">
        <f>AY107*'Wskaźniki makroekonomiczne'!AZ$45</f>
        <v>1.5207929091130641E-2</v>
      </c>
      <c r="BA107" s="171">
        <f>AZ107*'Wskaźniki makroekonomiczne'!BA$45</f>
        <v>1.5439295820430092E-2</v>
      </c>
      <c r="BB107" s="171">
        <f>BA107*'Wskaźniki makroekonomiczne'!BB$45</f>
        <v>1.5674182461159033E-2</v>
      </c>
      <c r="BC107" s="171">
        <f>BB107*'Wskaźniki makroekonomiczne'!BC$45</f>
        <v>1.5912642563698318E-2</v>
      </c>
      <c r="BD107" s="171">
        <f>BC107*'Wskaźniki makroekonomiczne'!BD$45</f>
        <v>1.6154730493120693E-2</v>
      </c>
      <c r="BE107" s="171">
        <f>BD107*'Wskaźniki makroekonomiczne'!BE$45</f>
        <v>1.6413489168747835E-2</v>
      </c>
      <c r="BF107" s="171">
        <f>BE107*'Wskaźniki makroekonomiczne'!BF$45</f>
        <v>1.6676392515945996E-2</v>
      </c>
      <c r="BG107" s="171">
        <f>BF107*'Wskaźniki makroekonomiczne'!BG$45</f>
        <v>1.6943506922063891E-2</v>
      </c>
      <c r="BH107" s="171">
        <f>BG107*'Wskaźniki makroekonomiczne'!BH$45</f>
        <v>1.7228521708208183E-2</v>
      </c>
      <c r="BI107" s="171">
        <f>BH107*'Wskaźniki makroekonomiczne'!BI$45</f>
        <v>1.7518330863587516E-2</v>
      </c>
    </row>
    <row r="108" spans="1:61" ht="12.75" customHeight="1">
      <c r="A108" s="474"/>
      <c r="B108" s="467" t="s">
        <v>41</v>
      </c>
      <c r="C108" s="468"/>
      <c r="D108" s="464"/>
      <c r="E108" s="465"/>
      <c r="F108" s="465"/>
      <c r="G108" s="465"/>
      <c r="H108" s="465"/>
      <c r="I108" s="465"/>
      <c r="J108" s="466"/>
      <c r="K108" s="21">
        <f t="shared" ref="K108:AU108" si="48">K106*$B$33+K107*$B$34</f>
        <v>3.4226589599999999E-3</v>
      </c>
      <c r="L108" s="22">
        <f t="shared" si="48"/>
        <v>3.6926684189025612E-3</v>
      </c>
      <c r="M108" s="22">
        <f t="shared" si="48"/>
        <v>3.8691271116855974E-3</v>
      </c>
      <c r="N108" s="22">
        <f t="shared" si="48"/>
        <v>3.9344343558575428E-3</v>
      </c>
      <c r="O108" s="22">
        <f t="shared" si="48"/>
        <v>4.045540027355546E-3</v>
      </c>
      <c r="P108" s="22">
        <f t="shared" si="48"/>
        <v>4.1523452640686654E-3</v>
      </c>
      <c r="Q108" s="22">
        <f t="shared" si="48"/>
        <v>4.2468240108226984E-3</v>
      </c>
      <c r="R108" s="22">
        <f t="shared" si="48"/>
        <v>4.4804578990830599E-3</v>
      </c>
      <c r="S108" s="22">
        <f t="shared" si="48"/>
        <v>4.7302165838501407E-3</v>
      </c>
      <c r="T108" s="22">
        <f t="shared" si="48"/>
        <v>5.0112770904371003E-3</v>
      </c>
      <c r="U108" s="22">
        <f t="shared" si="48"/>
        <v>5.1049514323180667E-3</v>
      </c>
      <c r="V108" s="22">
        <f t="shared" si="48"/>
        <v>5.6251210025181951E-3</v>
      </c>
      <c r="W108" s="22">
        <f t="shared" si="48"/>
        <v>5.8050871673735755E-3</v>
      </c>
      <c r="X108" s="22">
        <f t="shared" si="48"/>
        <v>5.9636614162221525E-3</v>
      </c>
      <c r="Y108" s="22">
        <f t="shared" si="48"/>
        <v>6.1178641094831523E-3</v>
      </c>
      <c r="Z108" s="22">
        <f t="shared" si="48"/>
        <v>6.2818671703900831E-3</v>
      </c>
      <c r="AA108" s="22">
        <f t="shared" si="48"/>
        <v>6.4461675523053725E-3</v>
      </c>
      <c r="AB108" s="22">
        <f t="shared" si="48"/>
        <v>6.6157343816774542E-3</v>
      </c>
      <c r="AC108" s="22">
        <f t="shared" si="48"/>
        <v>6.7854414277149222E-3</v>
      </c>
      <c r="AD108" s="22">
        <f t="shared" si="48"/>
        <v>6.9550454586292786E-3</v>
      </c>
      <c r="AE108" s="22">
        <f t="shared" si="48"/>
        <v>7.1242878393550733E-3</v>
      </c>
      <c r="AF108" s="22">
        <f t="shared" si="48"/>
        <v>7.2987771816105619E-3</v>
      </c>
      <c r="AG108" s="22">
        <f t="shared" si="48"/>
        <v>7.4727660277619182E-3</v>
      </c>
      <c r="AH108" s="22">
        <f t="shared" si="48"/>
        <v>7.6519329510559234E-3</v>
      </c>
      <c r="AI108" s="22">
        <f t="shared" si="48"/>
        <v>7.8302091435664377E-3</v>
      </c>
      <c r="AJ108" s="22">
        <f t="shared" si="48"/>
        <v>8.0072067155366675E-3</v>
      </c>
      <c r="AK108" s="22">
        <f t="shared" si="48"/>
        <v>8.1826428878041466E-3</v>
      </c>
      <c r="AL108" s="22">
        <f t="shared" si="48"/>
        <v>8.3561307009116098E-3</v>
      </c>
      <c r="AM108" s="22">
        <f t="shared" si="48"/>
        <v>8.5272770768029613E-3</v>
      </c>
      <c r="AN108" s="22">
        <f t="shared" si="48"/>
        <v>8.695672701640577E-3</v>
      </c>
      <c r="AO108" s="22">
        <f t="shared" si="48"/>
        <v>8.8679490628281159E-3</v>
      </c>
      <c r="AP108" s="22">
        <f t="shared" si="48"/>
        <v>9.0298214564350325E-3</v>
      </c>
      <c r="AQ108" s="22">
        <f t="shared" si="48"/>
        <v>9.1950911534627519E-3</v>
      </c>
      <c r="AR108" s="22">
        <f t="shared" si="48"/>
        <v>9.3637658872715406E-3</v>
      </c>
      <c r="AS108" s="22">
        <f t="shared" si="48"/>
        <v>9.5283983961927561E-3</v>
      </c>
      <c r="AT108" s="22">
        <f t="shared" si="48"/>
        <v>9.6886291046972411E-3</v>
      </c>
      <c r="AU108" s="22">
        <f t="shared" si="48"/>
        <v>9.8441027815894255E-3</v>
      </c>
      <c r="AV108" s="22">
        <f t="shared" ref="AV108:AY108" si="49">AV106*$B$33+AV107*$B$34</f>
        <v>1.0002418188729552E-2</v>
      </c>
      <c r="AW108" s="22">
        <f t="shared" si="49"/>
        <v>1.0163549054930287E-2</v>
      </c>
      <c r="AX108" s="22">
        <f t="shared" si="49"/>
        <v>1.0327524252354937E-2</v>
      </c>
      <c r="AY108" s="22">
        <f t="shared" si="49"/>
        <v>1.0486020667754163E-2</v>
      </c>
      <c r="AZ108" s="22">
        <f t="shared" ref="AZ108:BI108" si="50">AZ106*$B$33+AZ107*$B$34</f>
        <v>1.0645550363791452E-2</v>
      </c>
      <c r="BA108" s="22">
        <f t="shared" si="50"/>
        <v>1.0807507074301066E-2</v>
      </c>
      <c r="BB108" s="22">
        <f t="shared" si="50"/>
        <v>1.0971927722811326E-2</v>
      </c>
      <c r="BC108" s="22">
        <f t="shared" si="50"/>
        <v>1.1138849794588825E-2</v>
      </c>
      <c r="BD108" s="22">
        <f t="shared" si="50"/>
        <v>1.1308311345184487E-2</v>
      </c>
      <c r="BE108" s="22">
        <f t="shared" si="50"/>
        <v>1.1489442418123486E-2</v>
      </c>
      <c r="BF108" s="22">
        <f t="shared" si="50"/>
        <v>1.1673474761162201E-2</v>
      </c>
      <c r="BG108" s="22">
        <f t="shared" si="50"/>
        <v>1.1860454845444728E-2</v>
      </c>
      <c r="BH108" s="22">
        <f t="shared" si="50"/>
        <v>1.2059965195745731E-2</v>
      </c>
      <c r="BI108" s="22">
        <f t="shared" si="50"/>
        <v>1.2262831604511266E-2</v>
      </c>
    </row>
    <row r="109" spans="1:61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</row>
    <row r="110" spans="1:61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</row>
    <row r="111" spans="1:61" ht="15">
      <c r="A111" s="500" t="s">
        <v>273</v>
      </c>
      <c r="B111" s="32"/>
      <c r="C111" s="32"/>
      <c r="D111" s="32"/>
      <c r="E111" s="32"/>
      <c r="F111" s="32"/>
      <c r="G111" s="32"/>
      <c r="H111" s="32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</row>
    <row r="112" spans="1:61" ht="45">
      <c r="A112" s="88" t="s">
        <v>68</v>
      </c>
      <c r="B112" s="88" t="s">
        <v>69</v>
      </c>
      <c r="C112" s="88" t="s">
        <v>75</v>
      </c>
      <c r="D112" s="88" t="s">
        <v>76</v>
      </c>
      <c r="E112" s="88" t="s">
        <v>77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2"/>
    </row>
    <row r="113" spans="1:47" ht="15">
      <c r="A113" s="475" t="s">
        <v>64</v>
      </c>
      <c r="B113" s="172" t="s">
        <v>70</v>
      </c>
      <c r="C113" s="504">
        <f t="shared" ref="C113:C127" si="51">V62</f>
        <v>6.2077228206361496E-2</v>
      </c>
      <c r="D113" s="504">
        <f t="shared" ref="D113:D127" si="52">V78</f>
        <v>3.8170463945659179E-3</v>
      </c>
      <c r="E113" s="504">
        <f t="shared" ref="E113:E127" si="53">V94</f>
        <v>6.0269153598409221E-4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2"/>
    </row>
    <row r="114" spans="1:47" ht="15">
      <c r="A114" s="476"/>
      <c r="B114" s="173" t="s">
        <v>71</v>
      </c>
      <c r="C114" s="505">
        <f t="shared" si="51"/>
        <v>0.11330600876500935</v>
      </c>
      <c r="D114" s="505">
        <f t="shared" si="52"/>
        <v>7.0314012531477402E-3</v>
      </c>
      <c r="E114" s="505">
        <f t="shared" si="53"/>
        <v>1.0044858933068205E-3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2"/>
    </row>
    <row r="115" spans="1:47" ht="15">
      <c r="A115" s="477"/>
      <c r="B115" s="207" t="s">
        <v>41</v>
      </c>
      <c r="C115" s="494">
        <f t="shared" si="51"/>
        <v>7.9153488392577451E-2</v>
      </c>
      <c r="D115" s="494">
        <f t="shared" si="52"/>
        <v>4.8884980140931917E-3</v>
      </c>
      <c r="E115" s="494">
        <f t="shared" si="53"/>
        <v>7.3662298842500171E-4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2"/>
    </row>
    <row r="116" spans="1:47" ht="15">
      <c r="A116" s="478" t="s">
        <v>65</v>
      </c>
      <c r="B116" s="172" t="s">
        <v>70</v>
      </c>
      <c r="C116" s="504">
        <f t="shared" si="51"/>
        <v>0.12435535359138437</v>
      </c>
      <c r="D116" s="504">
        <f t="shared" si="52"/>
        <v>7.834989967793202E-3</v>
      </c>
      <c r="E116" s="504">
        <f t="shared" si="53"/>
        <v>1.0044858933068205E-3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2"/>
    </row>
    <row r="117" spans="1:47" ht="15">
      <c r="A117" s="479"/>
      <c r="B117" s="173" t="s">
        <v>71</v>
      </c>
      <c r="C117" s="505">
        <f t="shared" si="51"/>
        <v>0.22641112035135724</v>
      </c>
      <c r="D117" s="505">
        <f t="shared" si="52"/>
        <v>1.4263699684956851E-2</v>
      </c>
      <c r="E117" s="505">
        <f t="shared" si="53"/>
        <v>1.6071774292909129E-3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2"/>
    </row>
    <row r="118" spans="1:47" ht="15">
      <c r="A118" s="480"/>
      <c r="B118" s="207" t="s">
        <v>41</v>
      </c>
      <c r="C118" s="494">
        <f t="shared" si="51"/>
        <v>0.15837394251137532</v>
      </c>
      <c r="D118" s="494">
        <f t="shared" si="52"/>
        <v>9.9778932068477523E-3</v>
      </c>
      <c r="E118" s="494">
        <f t="shared" si="53"/>
        <v>1.2053830719681846E-3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2"/>
    </row>
    <row r="119" spans="1:47" ht="15">
      <c r="A119" s="478" t="s">
        <v>53</v>
      </c>
      <c r="B119" s="172" t="s">
        <v>70</v>
      </c>
      <c r="C119" s="504">
        <f t="shared" si="51"/>
        <v>0.3107879353891303</v>
      </c>
      <c r="D119" s="504">
        <f t="shared" si="52"/>
        <v>1.9085231972829589E-2</v>
      </c>
      <c r="E119" s="504">
        <f t="shared" si="53"/>
        <v>2.4107661439363689E-3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2"/>
    </row>
    <row r="120" spans="1:47" ht="15">
      <c r="A120" s="479"/>
      <c r="B120" s="173" t="s">
        <v>71</v>
      </c>
      <c r="C120" s="505">
        <f t="shared" si="51"/>
        <v>0.56612824946772367</v>
      </c>
      <c r="D120" s="505">
        <f t="shared" si="52"/>
        <v>3.5357903444400082E-2</v>
      </c>
      <c r="E120" s="505">
        <f t="shared" si="53"/>
        <v>4.4197379305500103E-3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2"/>
    </row>
    <row r="121" spans="1:47" ht="15">
      <c r="A121" s="480"/>
      <c r="B121" s="207" t="s">
        <v>41</v>
      </c>
      <c r="C121" s="494">
        <f t="shared" si="51"/>
        <v>0.39590137341532811</v>
      </c>
      <c r="D121" s="494">
        <f t="shared" si="52"/>
        <v>2.4509455796686421E-2</v>
      </c>
      <c r="E121" s="494">
        <f t="shared" si="53"/>
        <v>3.0804234061409161E-3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2"/>
    </row>
    <row r="122" spans="1:47" ht="15">
      <c r="A122" s="475" t="s">
        <v>66</v>
      </c>
      <c r="B122" s="172" t="s">
        <v>70</v>
      </c>
      <c r="C122" s="504">
        <f t="shared" si="51"/>
        <v>0.3107879353891303</v>
      </c>
      <c r="D122" s="504">
        <f t="shared" si="52"/>
        <v>1.9085231972829589E-2</v>
      </c>
      <c r="E122" s="504">
        <f t="shared" si="53"/>
        <v>2.4107661439363689E-3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2"/>
    </row>
    <row r="123" spans="1:47" ht="15">
      <c r="A123" s="476"/>
      <c r="B123" s="173" t="s">
        <v>71</v>
      </c>
      <c r="C123" s="505">
        <f t="shared" si="51"/>
        <v>0.56612824946772367</v>
      </c>
      <c r="D123" s="505">
        <f t="shared" si="52"/>
        <v>3.5357903444400082E-2</v>
      </c>
      <c r="E123" s="505">
        <f t="shared" si="53"/>
        <v>4.4197379305500103E-3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2"/>
    </row>
    <row r="124" spans="1:47" ht="15">
      <c r="A124" s="477"/>
      <c r="B124" s="207" t="s">
        <v>41</v>
      </c>
      <c r="C124" s="494">
        <f t="shared" si="51"/>
        <v>0.39590137341532811</v>
      </c>
      <c r="D124" s="494">
        <f t="shared" si="52"/>
        <v>2.4509455796686421E-2</v>
      </c>
      <c r="E124" s="494">
        <f t="shared" si="53"/>
        <v>3.0804234061409161E-3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2"/>
    </row>
    <row r="125" spans="1:47" ht="15">
      <c r="A125" s="475" t="s">
        <v>67</v>
      </c>
      <c r="B125" s="172" t="s">
        <v>70</v>
      </c>
      <c r="C125" s="504">
        <f t="shared" si="51"/>
        <v>0.57135157611291942</v>
      </c>
      <c r="D125" s="504">
        <f t="shared" si="52"/>
        <v>3.5357903444400082E-2</v>
      </c>
      <c r="E125" s="504">
        <f t="shared" si="53"/>
        <v>4.4197379305500103E-3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2"/>
    </row>
    <row r="126" spans="1:47" ht="15">
      <c r="A126" s="476"/>
      <c r="B126" s="173" t="s">
        <v>71</v>
      </c>
      <c r="C126" s="505">
        <f t="shared" si="51"/>
        <v>1.0414509741805118</v>
      </c>
      <c r="D126" s="505">
        <f t="shared" si="52"/>
        <v>6.468889152895925E-2</v>
      </c>
      <c r="E126" s="505">
        <f t="shared" si="53"/>
        <v>8.035887146454564E-3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2"/>
    </row>
    <row r="127" spans="1:47" ht="15">
      <c r="A127" s="477"/>
      <c r="B127" s="207" t="s">
        <v>41</v>
      </c>
      <c r="C127" s="494">
        <f t="shared" si="51"/>
        <v>0.72805137546878362</v>
      </c>
      <c r="D127" s="494">
        <f t="shared" si="52"/>
        <v>4.5134899472586476E-2</v>
      </c>
      <c r="E127" s="494">
        <f t="shared" si="53"/>
        <v>5.6251210025181951E-3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2"/>
    </row>
    <row r="128" spans="1:47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2"/>
    </row>
    <row r="129" spans="1:61" ht="15">
      <c r="A129" s="5"/>
      <c r="B129" s="5"/>
      <c r="C129" s="24"/>
      <c r="D129" s="25"/>
      <c r="E129" s="26"/>
      <c r="F129" s="26"/>
      <c r="G129" s="26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2"/>
    </row>
    <row r="130" spans="1:61" ht="15">
      <c r="A130" s="6" t="s">
        <v>80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2"/>
    </row>
    <row r="131" spans="1:61" ht="15" hidden="1" outlineLevel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2"/>
    </row>
    <row r="132" spans="1:61" ht="15" hidden="1" outlineLevel="1">
      <c r="A132" s="6" t="s">
        <v>81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2"/>
    </row>
    <row r="133" spans="1:61" ht="15" hidden="1" outlineLevel="1">
      <c r="A133" s="31" t="s">
        <v>9</v>
      </c>
      <c r="B133" s="31" t="s">
        <v>4</v>
      </c>
      <c r="C133" s="31" t="s">
        <v>5</v>
      </c>
      <c r="D133" s="31" t="s">
        <v>6</v>
      </c>
      <c r="E133" s="31" t="s">
        <v>7</v>
      </c>
      <c r="F133" s="31" t="s">
        <v>8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2"/>
    </row>
    <row r="134" spans="1:61" ht="15" hidden="1" outlineLevel="1">
      <c r="A134" s="27" t="s">
        <v>13</v>
      </c>
      <c r="B134" s="27">
        <v>38</v>
      </c>
      <c r="C134" s="27">
        <v>65</v>
      </c>
      <c r="D134" s="27">
        <v>92</v>
      </c>
      <c r="E134" s="27">
        <v>143</v>
      </c>
      <c r="F134" s="27">
        <v>190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2"/>
    </row>
    <row r="135" spans="1:61" ht="15" hidden="1" outlineLevel="1">
      <c r="A135" s="27" t="s">
        <v>14</v>
      </c>
      <c r="B135" s="28">
        <f>B134*'Wskaźniki makroekonomiczne'!$I$25</f>
        <v>133.4598</v>
      </c>
      <c r="C135" s="28">
        <f>C134*'Wskaźniki makroekonomiczne'!$I$25</f>
        <v>228.28650000000002</v>
      </c>
      <c r="D135" s="28">
        <f>D134*'Wskaźniki makroekonomiczne'!$I$25</f>
        <v>323.11320000000001</v>
      </c>
      <c r="E135" s="28">
        <f>E134*'Wskaźniki makroekonomiczne'!$I$25</f>
        <v>502.23030000000006</v>
      </c>
      <c r="F135" s="28">
        <f>F134*'Wskaźniki makroekonomiczne'!$I$25</f>
        <v>667.29900000000009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2"/>
    </row>
    <row r="136" spans="1:61" ht="15" hidden="1" outlineLevel="1">
      <c r="A136" s="29" t="s">
        <v>124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2"/>
    </row>
    <row r="137" spans="1:61" ht="15" collapsed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2"/>
    </row>
    <row r="138" spans="1:61" ht="15">
      <c r="A138" s="92" t="s">
        <v>175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2"/>
    </row>
    <row r="139" spans="1:61" ht="15">
      <c r="A139" s="99" t="s">
        <v>189</v>
      </c>
      <c r="B139" s="131"/>
      <c r="C139" s="132"/>
      <c r="D139" s="132"/>
      <c r="E139" s="132"/>
      <c r="F139" s="132"/>
      <c r="G139" s="132"/>
      <c r="H139" s="241" t="s">
        <v>253</v>
      </c>
      <c r="I139" s="102">
        <f>'Wskaźniki makroekonomiczne'!I$1</f>
        <v>2008</v>
      </c>
      <c r="J139" s="102">
        <f>'Wskaźniki makroekonomiczne'!J$1</f>
        <v>2009</v>
      </c>
      <c r="K139" s="102">
        <f>'Wskaźniki makroekonomiczne'!K$1</f>
        <v>2010</v>
      </c>
      <c r="L139" s="102">
        <f>'Wskaźniki makroekonomiczne'!L$1</f>
        <v>2011</v>
      </c>
      <c r="M139" s="102">
        <f>'Wskaźniki makroekonomiczne'!M$1</f>
        <v>2012</v>
      </c>
      <c r="N139" s="102">
        <f>'Wskaźniki makroekonomiczne'!N$1</f>
        <v>2013</v>
      </c>
      <c r="O139" s="102">
        <f>'Wskaźniki makroekonomiczne'!O$1</f>
        <v>2014</v>
      </c>
      <c r="P139" s="102">
        <f>'Wskaźniki makroekonomiczne'!P$1</f>
        <v>2015</v>
      </c>
      <c r="Q139" s="102">
        <f>'Wskaźniki makroekonomiczne'!Q$1</f>
        <v>2016</v>
      </c>
      <c r="R139" s="102">
        <f>'Wskaźniki makroekonomiczne'!R$1</f>
        <v>2017</v>
      </c>
      <c r="S139" s="102">
        <f>'Wskaźniki makroekonomiczne'!S$1</f>
        <v>2018</v>
      </c>
      <c r="T139" s="102">
        <f>'Wskaźniki makroekonomiczne'!T$1</f>
        <v>2019</v>
      </c>
      <c r="U139" s="102">
        <f>'Wskaźniki makroekonomiczne'!U$1</f>
        <v>2020</v>
      </c>
      <c r="V139" s="102">
        <f>'Wskaźniki makroekonomiczne'!V$1</f>
        <v>2021</v>
      </c>
      <c r="W139" s="102">
        <f>'Wskaźniki makroekonomiczne'!W$1</f>
        <v>2022</v>
      </c>
      <c r="X139" s="102">
        <f>'Wskaźniki makroekonomiczne'!X$1</f>
        <v>2023</v>
      </c>
      <c r="Y139" s="102">
        <f>'Wskaźniki makroekonomiczne'!Y$1</f>
        <v>2024</v>
      </c>
      <c r="Z139" s="102">
        <f>'Wskaźniki makroekonomiczne'!Z$1</f>
        <v>2025</v>
      </c>
      <c r="AA139" s="102">
        <f>'Wskaźniki makroekonomiczne'!AA$1</f>
        <v>2026</v>
      </c>
      <c r="AB139" s="102">
        <f>'Wskaźniki makroekonomiczne'!AB$1</f>
        <v>2027</v>
      </c>
      <c r="AC139" s="102">
        <f>'Wskaźniki makroekonomiczne'!AC$1</f>
        <v>2028</v>
      </c>
      <c r="AD139" s="102">
        <f>'Wskaźniki makroekonomiczne'!AD$1</f>
        <v>2029</v>
      </c>
      <c r="AE139" s="102">
        <f>'Wskaźniki makroekonomiczne'!AE$1</f>
        <v>2030</v>
      </c>
      <c r="AF139" s="102">
        <f>'Wskaźniki makroekonomiczne'!AF$1</f>
        <v>2031</v>
      </c>
      <c r="AG139" s="102">
        <f>'Wskaźniki makroekonomiczne'!AG$1</f>
        <v>2032</v>
      </c>
      <c r="AH139" s="102">
        <f>'Wskaźniki makroekonomiczne'!AH$1</f>
        <v>2033</v>
      </c>
      <c r="AI139" s="102">
        <f>'Wskaźniki makroekonomiczne'!AI$1</f>
        <v>2034</v>
      </c>
      <c r="AJ139" s="102">
        <f>'Wskaźniki makroekonomiczne'!AJ$1</f>
        <v>2035</v>
      </c>
      <c r="AK139" s="102">
        <f>'Wskaźniki makroekonomiczne'!AK$1</f>
        <v>2036</v>
      </c>
      <c r="AL139" s="102">
        <f>'Wskaźniki makroekonomiczne'!AL$1</f>
        <v>2037</v>
      </c>
      <c r="AM139" s="102">
        <f>'Wskaźniki makroekonomiczne'!AM$1</f>
        <v>2038</v>
      </c>
      <c r="AN139" s="102">
        <f>'Wskaźniki makroekonomiczne'!AN$1</f>
        <v>2039</v>
      </c>
      <c r="AO139" s="102">
        <f>'Wskaźniki makroekonomiczne'!AO$1</f>
        <v>2040</v>
      </c>
      <c r="AP139" s="102">
        <f>'Wskaźniki makroekonomiczne'!AP$1</f>
        <v>2041</v>
      </c>
      <c r="AQ139" s="102">
        <f>'Wskaźniki makroekonomiczne'!AQ$1</f>
        <v>2042</v>
      </c>
      <c r="AR139" s="102">
        <f>'Wskaźniki makroekonomiczne'!AR$1</f>
        <v>2043</v>
      </c>
      <c r="AS139" s="102">
        <f>'Wskaźniki makroekonomiczne'!AS$1</f>
        <v>2044</v>
      </c>
      <c r="AT139" s="102">
        <f>'Wskaźniki makroekonomiczne'!AT$1</f>
        <v>2045</v>
      </c>
      <c r="AU139" s="102">
        <f>'Wskaźniki makroekonomiczne'!AU$1</f>
        <v>2046</v>
      </c>
      <c r="AV139" s="102">
        <f>'Wskaźniki makroekonomiczne'!AV$1</f>
        <v>2047</v>
      </c>
      <c r="AW139" s="102">
        <f>'Wskaźniki makroekonomiczne'!AW$1</f>
        <v>2048</v>
      </c>
      <c r="AX139" s="102">
        <f>'Wskaźniki makroekonomiczne'!AX$1</f>
        <v>2049</v>
      </c>
      <c r="AY139" s="102">
        <f>'Wskaźniki makroekonomiczne'!AY$1</f>
        <v>2050</v>
      </c>
      <c r="AZ139" s="102">
        <f>'Wskaźniki makroekonomiczne'!AZ$1</f>
        <v>2051</v>
      </c>
      <c r="BA139" s="102">
        <f>'Wskaźniki makroekonomiczne'!BA$1</f>
        <v>2052</v>
      </c>
      <c r="BB139" s="102">
        <f>'Wskaźniki makroekonomiczne'!BB$1</f>
        <v>2053</v>
      </c>
      <c r="BC139" s="102">
        <f>'Wskaźniki makroekonomiczne'!BC$1</f>
        <v>2054</v>
      </c>
      <c r="BD139" s="102">
        <f>'Wskaźniki makroekonomiczne'!BD$1</f>
        <v>2055</v>
      </c>
      <c r="BE139" s="102">
        <f>'Wskaźniki makroekonomiczne'!BE$1</f>
        <v>2056</v>
      </c>
      <c r="BF139" s="102">
        <f>'Wskaźniki makroekonomiczne'!BF$1</f>
        <v>2057</v>
      </c>
      <c r="BG139" s="102">
        <f>'Wskaźniki makroekonomiczne'!BG$1</f>
        <v>2058</v>
      </c>
      <c r="BH139" s="102">
        <f>'Wskaźniki makroekonomiczne'!BH$1</f>
        <v>2059</v>
      </c>
      <c r="BI139" s="102">
        <f>'Wskaźniki makroekonomiczne'!BI$1</f>
        <v>2060</v>
      </c>
    </row>
    <row r="140" spans="1:61" ht="15">
      <c r="A140" s="31" t="str">
        <f t="array" ref="A140:A144">TRANSPOSE(B133:F133)</f>
        <v>55-59</v>
      </c>
      <c r="B140" s="146"/>
      <c r="C140" s="147"/>
      <c r="D140" s="147"/>
      <c r="E140" s="147"/>
      <c r="F140" s="147"/>
      <c r="G140" s="147"/>
      <c r="H140" s="148"/>
      <c r="I140" s="354">
        <f t="array" ref="I140:I144">TRANSPOSE(B135:F135)</f>
        <v>133.4598</v>
      </c>
      <c r="J140" s="355">
        <f>I140*'Wskaźniki makroekonomiczne'!J$45</f>
        <v>141.90471368045834</v>
      </c>
      <c r="K140" s="17">
        <f>J140*'Wskaźniki makroekonomiczne'!K$45</f>
        <v>149.86326862979263</v>
      </c>
      <c r="L140" s="17">
        <f>K140*'Wskaźniki makroekonomiczne'!L$45</f>
        <v>161.6858020884284</v>
      </c>
      <c r="M140" s="17">
        <f>L140*'Wskaźniki makroekonomiczne'!M$45</f>
        <v>169.41215659457708</v>
      </c>
      <c r="N140" s="17">
        <f>M140*'Wskaźniki makroekonomiczne'!N$45</f>
        <v>172.27167522941406</v>
      </c>
      <c r="O140" s="17">
        <f>N140*'Wskaźniki makroekonomiczne'!O$45</f>
        <v>177.13650672112621</v>
      </c>
      <c r="P140" s="17">
        <f>O140*'Wskaźniki makroekonomiczne'!P$45</f>
        <v>181.81304097933545</v>
      </c>
      <c r="Q140" s="17">
        <f>P140*'Wskaźniki makroekonomiczne'!Q$45</f>
        <v>185.94985214576428</v>
      </c>
      <c r="R140" s="17">
        <f>Q140*'Wskaźniki makroekonomiczne'!R$45</f>
        <v>196.17965843572128</v>
      </c>
      <c r="S140" s="17">
        <f>R140*'Wskaźniki makroekonomiczne'!S$45</f>
        <v>207.1154990512504</v>
      </c>
      <c r="T140" s="17">
        <f>S140*'Wskaźniki makroekonomiczne'!T$45</f>
        <v>219.42190956194503</v>
      </c>
      <c r="U140" s="17">
        <f>T140*'Wskaźniki makroekonomiczne'!U$45</f>
        <v>223.52349935663094</v>
      </c>
      <c r="V140" s="17">
        <f>U140*'Wskaźniki makroekonomiczne'!V$45</f>
        <v>246.29945014313455</v>
      </c>
      <c r="W140" s="17">
        <f>V140*'Wskaźniki makroekonomiczne'!W$45</f>
        <v>254.1793815132163</v>
      </c>
      <c r="X140" s="17">
        <f>W140*'Wskaźniki makroekonomiczne'!X$45</f>
        <v>261.12265442783996</v>
      </c>
      <c r="Y140" s="17">
        <f>X140*'Wskaźniki makroekonomiczne'!Y$45</f>
        <v>267.87451604002081</v>
      </c>
      <c r="Z140" s="17">
        <f>Y140*'Wskaźniki makroekonomiczne'!Z$45</f>
        <v>275.05549289457821</v>
      </c>
      <c r="AA140" s="17">
        <f>Z140*'Wskaźniki makroekonomiczne'!AA$45</f>
        <v>282.24948813591203</v>
      </c>
      <c r="AB140" s="17">
        <f>AA140*'Wskaźniki makroekonomiczne'!AB$45</f>
        <v>289.67407808129485</v>
      </c>
      <c r="AC140" s="17">
        <f>AB140*'Wskaźniki makroekonomiczne'!AC$45</f>
        <v>297.10480750128994</v>
      </c>
      <c r="AD140" s="17">
        <f>AC140*'Wskaźniki makroekonomiczne'!AD$45</f>
        <v>304.53102633952727</v>
      </c>
      <c r="AE140" s="17">
        <f>AD140*'Wskaźniki makroekonomiczne'!AE$45</f>
        <v>311.94141009749757</v>
      </c>
      <c r="AF140" s="17">
        <f>AE140*'Wskaźniki makroekonomiczne'!AF$45</f>
        <v>319.58153535598086</v>
      </c>
      <c r="AG140" s="17">
        <f>AF140*'Wskaźniki makroekonomiczne'!AG$45</f>
        <v>327.19974607872501</v>
      </c>
      <c r="AH140" s="17">
        <f>AG140*'Wskaźniki makroekonomiczne'!AH$45</f>
        <v>335.04468215590373</v>
      </c>
      <c r="AI140" s="17">
        <f>AH140*'Wskaźniki makroekonomiczne'!AI$45</f>
        <v>342.85061702722373</v>
      </c>
      <c r="AJ140" s="17">
        <f>AI140*'Wskaźniki makroekonomiczne'!AJ$45</f>
        <v>350.60056669647025</v>
      </c>
      <c r="AK140" s="17">
        <f>AJ140*'Wskaźniki makroekonomiczne'!AK$45</f>
        <v>358.28214950070731</v>
      </c>
      <c r="AL140" s="17">
        <f>AK140*'Wskaźniki makroekonomiczne'!AL$45</f>
        <v>365.87842217746822</v>
      </c>
      <c r="AM140" s="17">
        <f>AL140*'Wskaźniki makroekonomiczne'!AM$45</f>
        <v>373.37217355760015</v>
      </c>
      <c r="AN140" s="17">
        <f>AM140*'Wskaźniki makroekonomiczne'!AN$45</f>
        <v>380.7454815780759</v>
      </c>
      <c r="AO140" s="17">
        <f>AN140*'Wskaźniki makroekonomiczne'!AO$45</f>
        <v>388.28871007292173</v>
      </c>
      <c r="AP140" s="17">
        <f>AO140*'Wskaźniki makroekonomiczne'!AP$45</f>
        <v>395.3763943237829</v>
      </c>
      <c r="AQ140" s="17">
        <f>AP140*'Wskaźniki makroekonomiczne'!AQ$45</f>
        <v>402.61283163509177</v>
      </c>
      <c r="AR140" s="17">
        <f>AQ140*'Wskaźniki makroekonomiczne'!AR$45</f>
        <v>409.99836061687648</v>
      </c>
      <c r="AS140" s="17">
        <f>AR140*'Wskaźniki makroekonomiczne'!AS$45</f>
        <v>417.20689824741419</v>
      </c>
      <c r="AT140" s="17">
        <f>AS140*'Wskaźniki makroekonomiczne'!AT$45</f>
        <v>424.2227002867005</v>
      </c>
      <c r="AU140" s="17">
        <f>AT140*'Wskaźniki makroekonomiczne'!AU$45</f>
        <v>431.03021271410137</v>
      </c>
      <c r="AV140" s="17">
        <f>AU140*'Wskaźniki makroekonomiczne'!AV$45</f>
        <v>437.9621520822223</v>
      </c>
      <c r="AW140" s="17">
        <f>AV140*'Wskaźniki makroekonomiczne'!AW$45</f>
        <v>445.01736809065335</v>
      </c>
      <c r="AX140" s="17">
        <f>AW140*'Wskaźniki makroekonomiczne'!AX$45</f>
        <v>452.19712492516817</v>
      </c>
      <c r="AY140" s="17">
        <f>AX140*'Wskaźniki makroekonomiczne'!AY$45</f>
        <v>459.13698985340903</v>
      </c>
      <c r="AZ140" s="17">
        <f>AY140*'Wskaźniki makroekonomiczne'!AZ$45</f>
        <v>466.12209762227229</v>
      </c>
      <c r="BA140" s="17">
        <f>AZ140*'Wskaźniki makroekonomiczne'!BA$45</f>
        <v>473.21347374158626</v>
      </c>
      <c r="BB140" s="17">
        <f>BA140*'Wskaźniki makroekonomiczne'!BB$45</f>
        <v>480.41273493118996</v>
      </c>
      <c r="BC140" s="17">
        <f>BB140*'Wskaźniki makroekonomiczne'!BC$45</f>
        <v>487.72152250698537</v>
      </c>
      <c r="BD140" s="17">
        <f>BC140*'Wskaźniki makroekonomiczne'!BD$45</f>
        <v>495.14150275513106</v>
      </c>
      <c r="BE140" s="17">
        <f>BD140*'Wskaźniki makroekonomiczne'!BE$45</f>
        <v>503.07244035607158</v>
      </c>
      <c r="BF140" s="17">
        <f>BE140*'Wskaźniki makroekonomiczne'!BF$45</f>
        <v>511.13041188747445</v>
      </c>
      <c r="BG140" s="17">
        <f>BF140*'Wskaźniki makroekonomiczne'!BG$45</f>
        <v>519.31745211752229</v>
      </c>
      <c r="BH140" s="17">
        <f>BG140*'Wskaźniki makroekonomiczne'!BH$45</f>
        <v>528.053137901882</v>
      </c>
      <c r="BI140" s="17">
        <f>BH140*'Wskaźniki makroekonomiczne'!BI$45</f>
        <v>536.93577081041769</v>
      </c>
    </row>
    <row r="141" spans="1:61" ht="15">
      <c r="A141" s="31" t="str">
        <v>60-64</v>
      </c>
      <c r="B141" s="146"/>
      <c r="C141" s="147"/>
      <c r="D141" s="147"/>
      <c r="E141" s="147"/>
      <c r="F141" s="147"/>
      <c r="G141" s="147"/>
      <c r="H141" s="148"/>
      <c r="I141" s="354">
        <v>228.28650000000002</v>
      </c>
      <c r="J141" s="355">
        <f>I141*'Wskaźniki makroekonomiczne'!J$45</f>
        <v>242.73174708499457</v>
      </c>
      <c r="K141" s="17">
        <f>J141*'Wskaźniki makroekonomiczne'!K$45</f>
        <v>256.34506476148744</v>
      </c>
      <c r="L141" s="17">
        <f>K141*'Wskaźniki makroekonomiczne'!L$45</f>
        <v>276.5678193617855</v>
      </c>
      <c r="M141" s="17">
        <f>L141*'Wskaźniki makroekonomiczne'!M$45</f>
        <v>289.78395206967144</v>
      </c>
      <c r="N141" s="17">
        <f>M141*'Wskaźniki makroekonomiczne'!N$45</f>
        <v>294.67523394505048</v>
      </c>
      <c r="O141" s="17">
        <f>N141*'Wskaźniki makroekonomiczne'!O$45</f>
        <v>302.99665623350546</v>
      </c>
      <c r="P141" s="17">
        <f>O141*'Wskaźniki makroekonomiczne'!P$45</f>
        <v>310.99599114886337</v>
      </c>
      <c r="Q141" s="17">
        <f>P141*'Wskaźniki makroekonomiczne'!Q$45</f>
        <v>318.07211551249162</v>
      </c>
      <c r="R141" s="17">
        <f>Q141*'Wskaźniki makroekonomiczne'!R$45</f>
        <v>335.57046837689171</v>
      </c>
      <c r="S141" s="17">
        <f>R141*'Wskaźniki makroekonomiczne'!S$45</f>
        <v>354.27651153503359</v>
      </c>
      <c r="T141" s="17">
        <f>S141*'Wskaźniki makroekonomiczne'!T$45</f>
        <v>375.32695056648492</v>
      </c>
      <c r="U141" s="17">
        <f>T141*'Wskaźniki makroekonomiczne'!U$45</f>
        <v>382.34282784686872</v>
      </c>
      <c r="V141" s="17">
        <f>U141*'Wskaźniki makroekonomiczne'!V$45</f>
        <v>421.3016910343091</v>
      </c>
      <c r="W141" s="17">
        <f>V141*'Wskaźniki makroekonomiczne'!W$45</f>
        <v>434.78052100944893</v>
      </c>
      <c r="X141" s="17">
        <f>W141*'Wskaźniki makroekonomiczne'!X$45</f>
        <v>446.65717204762092</v>
      </c>
      <c r="Y141" s="17">
        <f>X141*'Wskaźniki makroekonomiczne'!Y$45</f>
        <v>458.20640901582499</v>
      </c>
      <c r="Z141" s="17">
        <f>Y141*'Wskaźniki makroekonomiczne'!Z$45</f>
        <v>470.48965889862052</v>
      </c>
      <c r="AA141" s="17">
        <f>Z141*'Wskaźniki makroekonomiczne'!AA$45</f>
        <v>482.79517707458626</v>
      </c>
      <c r="AB141" s="17">
        <f>AA141*'Wskaźniki makroekonomiczne'!AB$45</f>
        <v>495.49513356010954</v>
      </c>
      <c r="AC141" s="17">
        <f>AB141*'Wskaźniki makroekonomiczne'!AC$45</f>
        <v>508.20559177852215</v>
      </c>
      <c r="AD141" s="17">
        <f>AC141*'Wskaźniki makroekonomiczne'!AD$45</f>
        <v>520.90833452813865</v>
      </c>
      <c r="AE141" s="17">
        <f>AD141*'Wskaźniki makroekonomiczne'!AE$45</f>
        <v>533.58399095624566</v>
      </c>
      <c r="AF141" s="17">
        <f>AE141*'Wskaźniki makroekonomiczne'!AF$45</f>
        <v>546.65262626680919</v>
      </c>
      <c r="AG141" s="17">
        <f>AF141*'Wskaźniki makroekonomiczne'!AG$45</f>
        <v>559.68377618729255</v>
      </c>
      <c r="AH141" s="17">
        <f>AG141*'Wskaźniki makroekonomiczne'!AH$45</f>
        <v>573.10274579299289</v>
      </c>
      <c r="AI141" s="17">
        <f>AH141*'Wskaźniki makroekonomiczne'!AI$45</f>
        <v>586.45500280972442</v>
      </c>
      <c r="AJ141" s="17">
        <f>AI141*'Wskaźniki makroekonomiczne'!AJ$45</f>
        <v>599.71149566501458</v>
      </c>
      <c r="AK141" s="17">
        <f>AJ141*'Wskaźniki makroekonomiczne'!AK$45</f>
        <v>612.85104519857805</v>
      </c>
      <c r="AL141" s="17">
        <f>AK141*'Wskaźniki makroekonomiczne'!AL$45</f>
        <v>625.84466951409013</v>
      </c>
      <c r="AM141" s="17">
        <f>AL141*'Wskaźniki makroekonomiczne'!AM$45</f>
        <v>638.6629284537895</v>
      </c>
      <c r="AN141" s="17">
        <f>AM141*'Wskaźniki makroekonomiczne'!AN$45</f>
        <v>651.27516585723492</v>
      </c>
      <c r="AO141" s="17">
        <f>AN141*'Wskaźniki makroekonomiczne'!AO$45</f>
        <v>664.1780567036817</v>
      </c>
      <c r="AP141" s="17">
        <f>AO141*'Wskaźniki makroekonomiczne'!AP$45</f>
        <v>676.30172713278637</v>
      </c>
      <c r="AQ141" s="17">
        <f>AP141*'Wskaźniki makroekonomiczne'!AQ$45</f>
        <v>688.67984358634101</v>
      </c>
      <c r="AR141" s="17">
        <f>AQ141*'Wskaźniki makroekonomiczne'!AR$45</f>
        <v>701.31298526570959</v>
      </c>
      <c r="AS141" s="17">
        <f>AR141*'Wskaźniki makroekonomiczne'!AS$45</f>
        <v>713.64337858110309</v>
      </c>
      <c r="AT141" s="17">
        <f>AS141*'Wskaźniki makroekonomiczne'!AT$45</f>
        <v>725.64409259567174</v>
      </c>
      <c r="AU141" s="17">
        <f>AT141*'Wskaźniki makroekonomiczne'!AU$45</f>
        <v>737.28852174780479</v>
      </c>
      <c r="AV141" s="17">
        <f>AU141*'Wskaźniki makroekonomiczne'!AV$45</f>
        <v>749.14578645643269</v>
      </c>
      <c r="AW141" s="17">
        <f>AV141*'Wskaźniki makroekonomiczne'!AW$45</f>
        <v>761.21391910243312</v>
      </c>
      <c r="AX141" s="17">
        <f>AW141*'Wskaźniki makroekonomiczne'!AX$45</f>
        <v>773.49508210884005</v>
      </c>
      <c r="AY141" s="17">
        <f>AX141*'Wskaźniki makroekonomiczne'!AY$45</f>
        <v>785.36590369662053</v>
      </c>
      <c r="AZ141" s="17">
        <f>AY141*'Wskaźniki makroekonomiczne'!AZ$45</f>
        <v>797.31411435388668</v>
      </c>
      <c r="BA141" s="17">
        <f>AZ141*'Wskaźniki makroekonomiczne'!BA$45</f>
        <v>809.44409982113427</v>
      </c>
      <c r="BB141" s="17">
        <f>BA141*'Wskaźniki makroekonomiczne'!BB$45</f>
        <v>821.75862554019329</v>
      </c>
      <c r="BC141" s="17">
        <f>BB141*'Wskaźniki makroekonomiczne'!BC$45</f>
        <v>834.26049902510647</v>
      </c>
      <c r="BD141" s="17">
        <f>BC141*'Wskaźniki makroekonomiczne'!BD$45</f>
        <v>846.95257050219777</v>
      </c>
      <c r="BE141" s="17">
        <f>BD141*'Wskaźniki makroekonomiczne'!BE$45</f>
        <v>860.51864797749079</v>
      </c>
      <c r="BF141" s="17">
        <f>BE141*'Wskaźniki makroekonomiczne'!BF$45</f>
        <v>874.30202033383773</v>
      </c>
      <c r="BG141" s="17">
        <f>BF141*'Wskaźniki makroekonomiczne'!BG$45</f>
        <v>888.30616809576156</v>
      </c>
      <c r="BH141" s="17">
        <f>BG141*'Wskaźniki makroekonomiczne'!BH$45</f>
        <v>903.24878851637686</v>
      </c>
      <c r="BI141" s="17">
        <f>BH141*'Wskaźniki makroekonomiczne'!BI$45</f>
        <v>918.44276585992475</v>
      </c>
    </row>
    <row r="142" spans="1:61" ht="15">
      <c r="A142" s="31" t="str">
        <v>65-69</v>
      </c>
      <c r="B142" s="146"/>
      <c r="C142" s="147"/>
      <c r="D142" s="147"/>
      <c r="E142" s="147"/>
      <c r="F142" s="147"/>
      <c r="G142" s="147"/>
      <c r="H142" s="148"/>
      <c r="I142" s="354">
        <v>323.11320000000001</v>
      </c>
      <c r="J142" s="355">
        <f>I142*'Wskaźniki makroekonomiczne'!J$45</f>
        <v>343.55878048953076</v>
      </c>
      <c r="K142" s="17">
        <f>J142*'Wskaźniki makroekonomiczne'!K$45</f>
        <v>362.82686089318219</v>
      </c>
      <c r="L142" s="17">
        <f>K142*'Wskaźniki makroekonomiczne'!L$45</f>
        <v>391.4498366351425</v>
      </c>
      <c r="M142" s="17">
        <f>L142*'Wskaźniki makroekonomiczne'!M$45</f>
        <v>410.15574754476563</v>
      </c>
      <c r="N142" s="17">
        <f>M142*'Wskaźniki makroekonomiczne'!N$45</f>
        <v>417.0787926606867</v>
      </c>
      <c r="O142" s="17">
        <f>N142*'Wskaźniki makroekonomiczne'!O$45</f>
        <v>428.85680574588451</v>
      </c>
      <c r="P142" s="17">
        <f>O142*'Wskaźniki makroekonomiczne'!P$45</f>
        <v>440.17894131839114</v>
      </c>
      <c r="Q142" s="17">
        <f>P142*'Wskaźniki makroekonomiczne'!Q$45</f>
        <v>450.19437887921885</v>
      </c>
      <c r="R142" s="17">
        <f>Q142*'Wskaźniki makroekonomiczne'!R$45</f>
        <v>474.96127831806206</v>
      </c>
      <c r="S142" s="17">
        <f>R142*'Wskaźniki makroekonomiczne'!S$45</f>
        <v>501.43752401881676</v>
      </c>
      <c r="T142" s="17">
        <f>S142*'Wskaźniki makroekonomiczne'!T$45</f>
        <v>531.23199157102476</v>
      </c>
      <c r="U142" s="17">
        <f>T142*'Wskaźniki makroekonomiczne'!U$45</f>
        <v>541.16215633710647</v>
      </c>
      <c r="V142" s="17">
        <f>U142*'Wskaźniki makroekonomiczne'!V$45</f>
        <v>596.30393192548365</v>
      </c>
      <c r="W142" s="17">
        <f>V142*'Wskaźniki makroekonomiczne'!W$45</f>
        <v>615.38166050568157</v>
      </c>
      <c r="X142" s="17">
        <f>W142*'Wskaźniki makroekonomiczne'!X$45</f>
        <v>632.19168966740199</v>
      </c>
      <c r="Y142" s="17">
        <f>X142*'Wskaźniki makroekonomiczne'!Y$45</f>
        <v>648.53830199162928</v>
      </c>
      <c r="Z142" s="17">
        <f>Y142*'Wskaźniki makroekonomiczne'!Z$45</f>
        <v>665.923824902663</v>
      </c>
      <c r="AA142" s="17">
        <f>Z142*'Wskaźniki makroekonomiczne'!AA$45</f>
        <v>683.34086601326067</v>
      </c>
      <c r="AB142" s="17">
        <f>AA142*'Wskaźniki makroekonomiczne'!AB$45</f>
        <v>701.31618903892434</v>
      </c>
      <c r="AC142" s="17">
        <f>AB142*'Wskaźniki makroekonomiczne'!AC$45</f>
        <v>719.30637605575453</v>
      </c>
      <c r="AD142" s="17">
        <f>AC142*'Wskaźniki makroekonomiczne'!AD$45</f>
        <v>737.2856427167502</v>
      </c>
      <c r="AE142" s="17">
        <f>AD142*'Wskaźniki makroekonomiczne'!AE$45</f>
        <v>755.22657181499403</v>
      </c>
      <c r="AF142" s="17">
        <f>AE142*'Wskaźniki makroekonomiczne'!AF$45</f>
        <v>773.72371717763781</v>
      </c>
      <c r="AG142" s="17">
        <f>AF142*'Wskaźniki makroekonomiczne'!AG$45</f>
        <v>792.16780629586049</v>
      </c>
      <c r="AH142" s="17">
        <f>AG142*'Wskaźniki makroekonomiczne'!AH$45</f>
        <v>811.16080943008262</v>
      </c>
      <c r="AI142" s="17">
        <f>AH142*'Wskaźniki makroekonomiczne'!AI$45</f>
        <v>830.05938859222579</v>
      </c>
      <c r="AJ142" s="17">
        <f>AI142*'Wskaźniki makroekonomiczne'!AJ$45</f>
        <v>848.82242463355954</v>
      </c>
      <c r="AK142" s="17">
        <f>AJ142*'Wskaźniki makroekonomiczne'!AK$45</f>
        <v>867.41994089644936</v>
      </c>
      <c r="AL142" s="17">
        <f>AK142*'Wskaźniki makroekonomiczne'!AL$45</f>
        <v>885.81091685071272</v>
      </c>
      <c r="AM142" s="17">
        <f>AL142*'Wskaźniki makroekonomiczne'!AM$45</f>
        <v>903.95368334997954</v>
      </c>
      <c r="AN142" s="17">
        <f>AM142*'Wskaźniki makroekonomiczne'!AN$45</f>
        <v>921.80485013639452</v>
      </c>
      <c r="AO142" s="17">
        <f>AN142*'Wskaźniki makroekonomiczne'!AO$45</f>
        <v>940.06740333444236</v>
      </c>
      <c r="AP142" s="17">
        <f>AO142*'Wskaźniki makroekonomiczne'!AP$45</f>
        <v>957.22705994179046</v>
      </c>
      <c r="AQ142" s="17">
        <f>AP142*'Wskaźniki makroekonomiczne'!AQ$45</f>
        <v>974.74685553759093</v>
      </c>
      <c r="AR142" s="17">
        <f>AQ142*'Wskaźniki makroekonomiczne'!AR$45</f>
        <v>992.62760991454343</v>
      </c>
      <c r="AS142" s="17">
        <f>AR142*'Wskaźniki makroekonomiczne'!AS$45</f>
        <v>1010.0798589147927</v>
      </c>
      <c r="AT142" s="17">
        <f>AS142*'Wskaźniki makroekonomiczne'!AT$45</f>
        <v>1027.0654849046437</v>
      </c>
      <c r="AU142" s="17">
        <f>AT142*'Wskaźniki makroekonomiczne'!AU$45</f>
        <v>1043.546830781509</v>
      </c>
      <c r="AV142" s="17">
        <f>AU142*'Wskaźniki makroekonomiczne'!AV$45</f>
        <v>1060.3294208306438</v>
      </c>
      <c r="AW142" s="17">
        <f>AV142*'Wskaźniki makroekonomiczne'!AW$45</f>
        <v>1077.4104701142137</v>
      </c>
      <c r="AX142" s="17">
        <f>AW142*'Wskaźniki makroekonomiczne'!AX$45</f>
        <v>1094.7930392925127</v>
      </c>
      <c r="AY142" s="17">
        <f>AX142*'Wskaźniki makroekonomiczne'!AY$45</f>
        <v>1111.5948175398328</v>
      </c>
      <c r="AZ142" s="17">
        <f>AY142*'Wskaźniki makroekonomiczne'!AZ$45</f>
        <v>1128.5061310855017</v>
      </c>
      <c r="BA142" s="17">
        <f>AZ142*'Wskaźniki makroekonomiczne'!BA$45</f>
        <v>1145.6747259006829</v>
      </c>
      <c r="BB142" s="17">
        <f>BA142*'Wskaźniki makroekonomiczne'!BB$45</f>
        <v>1163.1045161491973</v>
      </c>
      <c r="BC142" s="17">
        <f>BB142*'Wskaźniki makroekonomiczne'!BC$45</f>
        <v>1180.7994755432283</v>
      </c>
      <c r="BD142" s="17">
        <f>BC142*'Wskaźniki makroekonomiczne'!BD$45</f>
        <v>1198.7636382492651</v>
      </c>
      <c r="BE142" s="17">
        <f>BD142*'Wskaźniki makroekonomiczne'!BE$45</f>
        <v>1217.9648555989106</v>
      </c>
      <c r="BF142" s="17">
        <f>BE142*'Wskaźniki makroekonomiczne'!BF$45</f>
        <v>1237.4736287802018</v>
      </c>
      <c r="BG142" s="17">
        <f>BF142*'Wskaźniki makroekonomiczne'!BG$45</f>
        <v>1257.2948840740019</v>
      </c>
      <c r="BH142" s="17">
        <f>BG142*'Wskaźniki makroekonomiczne'!BH$45</f>
        <v>1278.4444391308728</v>
      </c>
      <c r="BI142" s="17">
        <f>BH142*'Wskaźniki makroekonomiczne'!BI$45</f>
        <v>1299.9497609094328</v>
      </c>
    </row>
    <row r="143" spans="1:61" ht="15">
      <c r="A143" s="31" t="str">
        <v>70-74</v>
      </c>
      <c r="B143" s="146"/>
      <c r="C143" s="147"/>
      <c r="D143" s="147"/>
      <c r="E143" s="147"/>
      <c r="F143" s="147"/>
      <c r="G143" s="147"/>
      <c r="H143" s="148"/>
      <c r="I143" s="354">
        <v>502.23030000000006</v>
      </c>
      <c r="J143" s="355">
        <f>I143*'Wskaźniki makroekonomiczne'!J$45</f>
        <v>534.00984358698804</v>
      </c>
      <c r="K143" s="17">
        <f>J143*'Wskaźniki makroekonomiczne'!K$45</f>
        <v>563.9591424752723</v>
      </c>
      <c r="L143" s="17">
        <f>K143*'Wskaźniki makroekonomiczne'!L$45</f>
        <v>608.449202595928</v>
      </c>
      <c r="M143" s="17">
        <f>L143*'Wskaźniki makroekonomiczne'!M$45</f>
        <v>637.52469455327707</v>
      </c>
      <c r="N143" s="17">
        <f>M143*'Wskaźniki makroekonomiczne'!N$45</f>
        <v>648.28551467911097</v>
      </c>
      <c r="O143" s="17">
        <f>N143*'Wskaźniki makroekonomiczne'!O$45</f>
        <v>666.59264371371194</v>
      </c>
      <c r="P143" s="17">
        <f>O143*'Wskaźniki makroekonomiczne'!P$45</f>
        <v>684.19118052749934</v>
      </c>
      <c r="Q143" s="17">
        <f>P143*'Wskaźniki makroekonomiczne'!Q$45</f>
        <v>699.75865412748158</v>
      </c>
      <c r="R143" s="17">
        <f>Q143*'Wskaźniki makroekonomiczne'!R$45</f>
        <v>738.25503042916182</v>
      </c>
      <c r="S143" s="17">
        <f>R143*'Wskaźniki makroekonomiczne'!S$45</f>
        <v>779.40832537707399</v>
      </c>
      <c r="T143" s="17">
        <f>S143*'Wskaźniki makroekonomiczne'!T$45</f>
        <v>825.71929124626695</v>
      </c>
      <c r="U143" s="17">
        <f>T143*'Wskaźniki makroekonomiczne'!U$45</f>
        <v>841.15422126311125</v>
      </c>
      <c r="V143" s="17">
        <f>U143*'Wskaźniki makroekonomiczne'!V$45</f>
        <v>926.86372027548009</v>
      </c>
      <c r="W143" s="17">
        <f>V143*'Wskaźniki makroekonomiczne'!W$45</f>
        <v>956.51714622078771</v>
      </c>
      <c r="X143" s="17">
        <f>W143*'Wskaźniki makroekonomiczne'!X$45</f>
        <v>982.6457785047661</v>
      </c>
      <c r="Y143" s="17">
        <f>X143*'Wskaźniki makroekonomiczne'!Y$45</f>
        <v>1008.0540998348151</v>
      </c>
      <c r="Z143" s="17">
        <f>Y143*'Wskaźniki makroekonomiczne'!Z$45</f>
        <v>1035.0772495769654</v>
      </c>
      <c r="AA143" s="17">
        <f>Z143*'Wskaźniki makroekonomiczne'!AA$45</f>
        <v>1062.1493895640901</v>
      </c>
      <c r="AB143" s="17">
        <f>AA143*'Wskaźniki makroekonomiczne'!AB$45</f>
        <v>1090.0892938322413</v>
      </c>
      <c r="AC143" s="17">
        <f>AB143*'Wskaźniki makroekonomiczne'!AC$45</f>
        <v>1118.052301912749</v>
      </c>
      <c r="AD143" s="17">
        <f>AC143*'Wskaźniki makroekonomiczne'!AD$45</f>
        <v>1145.9983359619052</v>
      </c>
      <c r="AE143" s="17">
        <f>AD143*'Wskaźniki makroekonomiczne'!AE$45</f>
        <v>1173.8847801037407</v>
      </c>
      <c r="AF143" s="17">
        <f>AE143*'Wskaźniki makroekonomiczne'!AF$45</f>
        <v>1202.6357777869805</v>
      </c>
      <c r="AG143" s="17">
        <f>AF143*'Wskaźniki makroekonomiczne'!AG$45</f>
        <v>1231.3043076120439</v>
      </c>
      <c r="AH143" s="17">
        <f>AG143*'Wskaźniki makroekonomiczne'!AH$45</f>
        <v>1260.8260407445848</v>
      </c>
      <c r="AI143" s="17">
        <f>AH143*'Wskaźniki makroekonomiczne'!AI$45</f>
        <v>1290.2010061813942</v>
      </c>
      <c r="AJ143" s="17">
        <f>AI143*'Wskaźniki makroekonomiczne'!AJ$45</f>
        <v>1319.3652904630324</v>
      </c>
      <c r="AK143" s="17">
        <f>AJ143*'Wskaźniki makroekonomiczne'!AK$45</f>
        <v>1348.2722994368719</v>
      </c>
      <c r="AL143" s="17">
        <f>AK143*'Wskaźniki makroekonomiczne'!AL$45</f>
        <v>1376.8582729309985</v>
      </c>
      <c r="AM143" s="17">
        <f>AL143*'Wskaźniki makroekonomiczne'!AM$45</f>
        <v>1405.0584425983373</v>
      </c>
      <c r="AN143" s="17">
        <f>AM143*'Wskaźniki makroekonomiczne'!AN$45</f>
        <v>1432.805364885917</v>
      </c>
      <c r="AO143" s="17">
        <f>AN143*'Wskaźniki makroekonomiczne'!AO$45</f>
        <v>1461.1917247481001</v>
      </c>
      <c r="AP143" s="17">
        <f>AO143*'Wskaźniki makroekonomiczne'!AP$45</f>
        <v>1487.8637996921304</v>
      </c>
      <c r="AQ143" s="17">
        <f>AP143*'Wskaźniki makroekonomiczne'!AQ$45</f>
        <v>1515.0956558899506</v>
      </c>
      <c r="AR143" s="17">
        <f>AQ143*'Wskaźniki makroekonomiczne'!AR$45</f>
        <v>1542.8885675845615</v>
      </c>
      <c r="AS143" s="17">
        <f>AR143*'Wskaźniki makroekonomiczne'!AS$45</f>
        <v>1570.0154328784272</v>
      </c>
      <c r="AT143" s="17">
        <f>AS143*'Wskaźniki makroekonomiczne'!AT$45</f>
        <v>1596.4170037104784</v>
      </c>
      <c r="AU143" s="17">
        <f>AT143*'Wskaźniki makroekonomiczne'!AU$45</f>
        <v>1622.0347478451711</v>
      </c>
      <c r="AV143" s="17">
        <f>AU143*'Wskaźniki makroekonomiczne'!AV$45</f>
        <v>1648.1207302041526</v>
      </c>
      <c r="AW143" s="17">
        <f>AV143*'Wskaźniki makroekonomiczne'!AW$45</f>
        <v>1674.6706220253536</v>
      </c>
      <c r="AX143" s="17">
        <f>AW143*'Wskaźniki makroekonomiczne'!AX$45</f>
        <v>1701.6891806394488</v>
      </c>
      <c r="AY143" s="17">
        <f>AX143*'Wskaźniki makroekonomiczne'!AY$45</f>
        <v>1727.8049881325658</v>
      </c>
      <c r="AZ143" s="17">
        <f>AY143*'Wskaźniki makroekonomiczne'!AZ$45</f>
        <v>1754.0910515785513</v>
      </c>
      <c r="BA143" s="17">
        <f>AZ143*'Wskaźniki makroekonomiczne'!BA$45</f>
        <v>1780.777019606496</v>
      </c>
      <c r="BB143" s="17">
        <f>BA143*'Wskaźniki makroekonomiczne'!BB$45</f>
        <v>1807.8689761884257</v>
      </c>
      <c r="BC143" s="17">
        <f>BB143*'Wskaźniki makroekonomiczne'!BC$45</f>
        <v>1835.3730978552346</v>
      </c>
      <c r="BD143" s="17">
        <f>BC143*'Wskaźniki makroekonomiczne'!BD$45</f>
        <v>1863.2956551048355</v>
      </c>
      <c r="BE143" s="17">
        <f>BD143*'Wskaźniki makroekonomiczne'!BE$45</f>
        <v>1893.1410255504802</v>
      </c>
      <c r="BF143" s="17">
        <f>BE143*'Wskaźniki makroekonomiczne'!BF$45</f>
        <v>1923.4644447344435</v>
      </c>
      <c r="BG143" s="17">
        <f>BF143*'Wskaźniki makroekonomiczne'!BG$45</f>
        <v>1954.273569810676</v>
      </c>
      <c r="BH143" s="17">
        <f>BG143*'Wskaźniki makroekonomiczne'!BH$45</f>
        <v>1987.1473347360295</v>
      </c>
      <c r="BI143" s="17">
        <f>BH143*'Wskaźniki makroekonomiczne'!BI$45</f>
        <v>2020.5740848918349</v>
      </c>
    </row>
    <row r="144" spans="1:61" ht="15">
      <c r="A144" s="31" t="str">
        <v>75-79</v>
      </c>
      <c r="B144" s="146"/>
      <c r="C144" s="147"/>
      <c r="D144" s="147"/>
      <c r="E144" s="147"/>
      <c r="F144" s="147"/>
      <c r="G144" s="147"/>
      <c r="H144" s="148"/>
      <c r="I144" s="354">
        <v>667.29900000000009</v>
      </c>
      <c r="J144" s="355">
        <f>I144*'Wskaźniki makroekonomiczne'!J$45</f>
        <v>709.52356840229186</v>
      </c>
      <c r="K144" s="17">
        <f>J144*'Wskaźniki makroekonomiczne'!K$45</f>
        <v>749.31634314896326</v>
      </c>
      <c r="L144" s="17">
        <f>K144*'Wskaźniki makroekonomiczne'!L$45</f>
        <v>808.42901044214216</v>
      </c>
      <c r="M144" s="17">
        <f>L144*'Wskaźniki makroekonomiczne'!M$45</f>
        <v>847.06078297288559</v>
      </c>
      <c r="N144" s="17">
        <f>M144*'Wskaźniki makroekonomiczne'!N$45</f>
        <v>861.35837614707043</v>
      </c>
      <c r="O144" s="17">
        <f>N144*'Wskaźniki makroekonomiczne'!O$45</f>
        <v>885.68253360563119</v>
      </c>
      <c r="P144" s="17">
        <f>O144*'Wskaźniki makroekonomiczne'!P$45</f>
        <v>909.06520489667741</v>
      </c>
      <c r="Q144" s="17">
        <f>P144*'Wskaźniki makroekonomiczne'!Q$45</f>
        <v>929.74926072882158</v>
      </c>
      <c r="R144" s="17">
        <f>Q144*'Wskaźniki makroekonomiczne'!R$45</f>
        <v>980.89829217860654</v>
      </c>
      <c r="S144" s="17">
        <f>R144*'Wskaźniki makroekonomiczne'!S$45</f>
        <v>1035.5774952562522</v>
      </c>
      <c r="T144" s="17">
        <f>S144*'Wskaźniki makroekonomiczne'!T$45</f>
        <v>1097.1095478097254</v>
      </c>
      <c r="U144" s="17">
        <f>T144*'Wskaźniki makroekonomiczne'!U$45</f>
        <v>1117.617496783155</v>
      </c>
      <c r="V144" s="17">
        <f>U144*'Wskaźniki makroekonomiczne'!V$45</f>
        <v>1231.4972507156731</v>
      </c>
      <c r="W144" s="17">
        <f>V144*'Wskaźniki makroekonomiczne'!W$45</f>
        <v>1270.8969075660818</v>
      </c>
      <c r="X144" s="17">
        <f>W144*'Wskaźniki makroekonomiczne'!X$45</f>
        <v>1305.6132721392</v>
      </c>
      <c r="Y144" s="17">
        <f>X144*'Wskaźniki makroekonomiczne'!Y$45</f>
        <v>1339.3725802001043</v>
      </c>
      <c r="Z144" s="17">
        <f>Y144*'Wskaźniki makroekonomiczne'!Z$45</f>
        <v>1375.2774644728913</v>
      </c>
      <c r="AA144" s="17">
        <f>Z144*'Wskaźniki makroekonomiczne'!AA$45</f>
        <v>1411.2474406795604</v>
      </c>
      <c r="AB144" s="17">
        <f>AA144*'Wskaźniki makroekonomiczne'!AB$45</f>
        <v>1448.3703904064746</v>
      </c>
      <c r="AC144" s="17">
        <f>AB144*'Wskaźniki makroekonomiczne'!AC$45</f>
        <v>1485.52403750645</v>
      </c>
      <c r="AD144" s="17">
        <f>AC144*'Wskaźniki makroekonomiczne'!AD$45</f>
        <v>1522.6551316976368</v>
      </c>
      <c r="AE144" s="17">
        <f>AD144*'Wskaźniki makroekonomiczne'!AE$45</f>
        <v>1559.7070504874882</v>
      </c>
      <c r="AF144" s="17">
        <f>AE144*'Wskaźniki makroekonomiczne'!AF$45</f>
        <v>1597.9076767799047</v>
      </c>
      <c r="AG144" s="17">
        <f>AF144*'Wskaźniki makroekonomiczne'!AG$45</f>
        <v>1635.9987303936255</v>
      </c>
      <c r="AH144" s="17">
        <f>AG144*'Wskaźniki makroekonomiczne'!AH$45</f>
        <v>1675.2234107795189</v>
      </c>
      <c r="AI144" s="17">
        <f>AH144*'Wskaźniki makroekonomiczne'!AI$45</f>
        <v>1714.2530851361189</v>
      </c>
      <c r="AJ144" s="17">
        <f>AI144*'Wskaźniki makroekonomiczne'!AJ$45</f>
        <v>1753.0028334823517</v>
      </c>
      <c r="AK144" s="17">
        <f>AJ144*'Wskaźniki makroekonomiczne'!AK$45</f>
        <v>1791.4107475035371</v>
      </c>
      <c r="AL144" s="17">
        <f>AK144*'Wskaźniki makroekonomiczne'!AL$45</f>
        <v>1829.3921108873417</v>
      </c>
      <c r="AM144" s="17">
        <f>AL144*'Wskaźniki makroekonomiczne'!AM$45</f>
        <v>1866.8608677880015</v>
      </c>
      <c r="AN144" s="17">
        <f>AM144*'Wskaźniki makroekonomiczne'!AN$45</f>
        <v>1903.7274078903804</v>
      </c>
      <c r="AO144" s="17">
        <f>AN144*'Wskaźniki makroekonomiczne'!AO$45</f>
        <v>1941.4435503646096</v>
      </c>
      <c r="AP144" s="17">
        <f>AO144*'Wskaźniki makroekonomiczne'!AP$45</f>
        <v>1976.8819716189155</v>
      </c>
      <c r="AQ144" s="17">
        <f>AP144*'Wskaźniki makroekonomiczne'!AQ$45</f>
        <v>2013.0641581754599</v>
      </c>
      <c r="AR144" s="17">
        <f>AQ144*'Wskaźniki makroekonomiczne'!AR$45</f>
        <v>2049.9918030843833</v>
      </c>
      <c r="AS144" s="17">
        <f>AR144*'Wskaźniki makroekonomiczne'!AS$45</f>
        <v>2086.034491237072</v>
      </c>
      <c r="AT144" s="17">
        <f>AS144*'Wskaźniki makroekonomiczne'!AT$45</f>
        <v>2121.1135014335036</v>
      </c>
      <c r="AU144" s="17">
        <f>AT144*'Wskaźniki makroekonomiczne'!AU$45</f>
        <v>2155.1510635705081</v>
      </c>
      <c r="AV144" s="17">
        <f>AU144*'Wskaźniki makroekonomiczne'!AV$45</f>
        <v>2189.8107604111128</v>
      </c>
      <c r="AW144" s="17">
        <f>AV144*'Wskaźniki makroekonomiczne'!AW$45</f>
        <v>2225.086840453268</v>
      </c>
      <c r="AX144" s="17">
        <f>AW144*'Wskaźniki makroekonomiczne'!AX$45</f>
        <v>2260.9856246258419</v>
      </c>
      <c r="AY144" s="17">
        <f>AX144*'Wskaźniki makroekonomiczne'!AY$45</f>
        <v>2295.6849492670462</v>
      </c>
      <c r="AZ144" s="17">
        <f>AY144*'Wskaźniki makroekonomiczne'!AZ$45</f>
        <v>2330.6104881113624</v>
      </c>
      <c r="BA144" s="17">
        <f>AZ144*'Wskaźniki makroekonomiczne'!BA$45</f>
        <v>2366.0673687079325</v>
      </c>
      <c r="BB144" s="17">
        <f>BA144*'Wskaźniki makroekonomiczne'!BB$45</f>
        <v>2402.0636746559512</v>
      </c>
      <c r="BC144" s="17">
        <f>BB144*'Wskaźniki makroekonomiczne'!BC$45</f>
        <v>2438.6076125349282</v>
      </c>
      <c r="BD144" s="17">
        <f>BC144*'Wskaźniki makroekonomiczne'!BD$45</f>
        <v>2475.7075137756565</v>
      </c>
      <c r="BE144" s="17">
        <f>BD144*'Wskaźniki makroekonomiczne'!BE$45</f>
        <v>2515.3622017803591</v>
      </c>
      <c r="BF144" s="17">
        <f>BE144*'Wskaźniki makroekonomiczne'!BF$45</f>
        <v>2555.6520594373733</v>
      </c>
      <c r="BG144" s="17">
        <f>BF144*'Wskaźniki makroekonomiczne'!BG$45</f>
        <v>2596.5872605876125</v>
      </c>
      <c r="BH144" s="17">
        <f>BG144*'Wskaźniki makroekonomiczne'!BH$45</f>
        <v>2640.265689509411</v>
      </c>
      <c r="BI144" s="17">
        <f>BH144*'Wskaźniki makroekonomiczne'!BI$45</f>
        <v>2684.6788540520893</v>
      </c>
    </row>
    <row r="145" hidden="1"/>
    <row r="146" hidden="1"/>
    <row r="147" hidden="1"/>
    <row r="148" hidden="1"/>
    <row r="149" hidden="1"/>
    <row r="150" hidden="1"/>
    <row r="151" hidden="1"/>
    <row r="152" hidden="1"/>
    <row r="153" hidden="1"/>
  </sheetData>
  <mergeCells count="218">
    <mergeCell ref="A113:A115"/>
    <mergeCell ref="A116:A118"/>
    <mergeCell ref="A119:A121"/>
    <mergeCell ref="A122:A124"/>
    <mergeCell ref="A125:A127"/>
    <mergeCell ref="A106:A108"/>
    <mergeCell ref="B106:C106"/>
    <mergeCell ref="D106:J106"/>
    <mergeCell ref="B107:C107"/>
    <mergeCell ref="D107:J107"/>
    <mergeCell ref="B108:C108"/>
    <mergeCell ref="D108:J108"/>
    <mergeCell ref="A103:A105"/>
    <mergeCell ref="B103:C103"/>
    <mergeCell ref="D103:J103"/>
    <mergeCell ref="B104:C104"/>
    <mergeCell ref="D104:J104"/>
    <mergeCell ref="B105:C105"/>
    <mergeCell ref="D105:J105"/>
    <mergeCell ref="A100:A102"/>
    <mergeCell ref="B100:C100"/>
    <mergeCell ref="D100:J100"/>
    <mergeCell ref="B101:C101"/>
    <mergeCell ref="D101:J101"/>
    <mergeCell ref="B102:C102"/>
    <mergeCell ref="D102:J102"/>
    <mergeCell ref="A97:A99"/>
    <mergeCell ref="B97:C97"/>
    <mergeCell ref="D97:J97"/>
    <mergeCell ref="B98:C98"/>
    <mergeCell ref="D98:J98"/>
    <mergeCell ref="B99:C99"/>
    <mergeCell ref="D99:J99"/>
    <mergeCell ref="B93:C93"/>
    <mergeCell ref="A94:A96"/>
    <mergeCell ref="B94:C94"/>
    <mergeCell ref="D94:J94"/>
    <mergeCell ref="B95:C95"/>
    <mergeCell ref="D95:J95"/>
    <mergeCell ref="B96:C96"/>
    <mergeCell ref="D96:J96"/>
    <mergeCell ref="A90:A92"/>
    <mergeCell ref="B90:C90"/>
    <mergeCell ref="D90:J90"/>
    <mergeCell ref="B91:C91"/>
    <mergeCell ref="D91:J91"/>
    <mergeCell ref="B92:C92"/>
    <mergeCell ref="D92:J92"/>
    <mergeCell ref="A87:A89"/>
    <mergeCell ref="B87:C87"/>
    <mergeCell ref="D87:J87"/>
    <mergeCell ref="B88:C88"/>
    <mergeCell ref="D88:J88"/>
    <mergeCell ref="B89:C89"/>
    <mergeCell ref="D89:J89"/>
    <mergeCell ref="A84:A86"/>
    <mergeCell ref="B84:C84"/>
    <mergeCell ref="D84:J84"/>
    <mergeCell ref="B85:C85"/>
    <mergeCell ref="D85:J85"/>
    <mergeCell ref="B86:C86"/>
    <mergeCell ref="D86:J86"/>
    <mergeCell ref="A81:A83"/>
    <mergeCell ref="B81:C81"/>
    <mergeCell ref="D81:J81"/>
    <mergeCell ref="B82:C82"/>
    <mergeCell ref="D82:J82"/>
    <mergeCell ref="B83:C83"/>
    <mergeCell ref="D83:J83"/>
    <mergeCell ref="B77:C77"/>
    <mergeCell ref="A78:A80"/>
    <mergeCell ref="B78:C78"/>
    <mergeCell ref="D78:J78"/>
    <mergeCell ref="B79:C79"/>
    <mergeCell ref="D79:J79"/>
    <mergeCell ref="B80:C80"/>
    <mergeCell ref="D80:J80"/>
    <mergeCell ref="A74:A76"/>
    <mergeCell ref="B74:C74"/>
    <mergeCell ref="D74:J74"/>
    <mergeCell ref="B75:C75"/>
    <mergeCell ref="D75:J75"/>
    <mergeCell ref="B76:C76"/>
    <mergeCell ref="D76:J76"/>
    <mergeCell ref="A71:A73"/>
    <mergeCell ref="B71:C71"/>
    <mergeCell ref="D71:J71"/>
    <mergeCell ref="B72:C72"/>
    <mergeCell ref="D72:J72"/>
    <mergeCell ref="B73:C73"/>
    <mergeCell ref="D73:J73"/>
    <mergeCell ref="A68:A70"/>
    <mergeCell ref="B68:C68"/>
    <mergeCell ref="D68:J68"/>
    <mergeCell ref="B69:C69"/>
    <mergeCell ref="D69:J69"/>
    <mergeCell ref="B70:C70"/>
    <mergeCell ref="D70:J70"/>
    <mergeCell ref="A65:A67"/>
    <mergeCell ref="B65:C65"/>
    <mergeCell ref="D65:J65"/>
    <mergeCell ref="B66:C66"/>
    <mergeCell ref="D66:J66"/>
    <mergeCell ref="B67:C67"/>
    <mergeCell ref="D67:J67"/>
    <mergeCell ref="B61:C61"/>
    <mergeCell ref="A62:A64"/>
    <mergeCell ref="B62:C62"/>
    <mergeCell ref="D62:J62"/>
    <mergeCell ref="B63:C63"/>
    <mergeCell ref="D63:J63"/>
    <mergeCell ref="B64:C64"/>
    <mergeCell ref="D64:J64"/>
    <mergeCell ref="M55:M56"/>
    <mergeCell ref="N55:N56"/>
    <mergeCell ref="B57:B58"/>
    <mergeCell ref="C57:C58"/>
    <mergeCell ref="D57:D58"/>
    <mergeCell ref="E57:E58"/>
    <mergeCell ref="K57:K58"/>
    <mergeCell ref="L57:L58"/>
    <mergeCell ref="M57:M58"/>
    <mergeCell ref="N57:N58"/>
    <mergeCell ref="A55:A58"/>
    <mergeCell ref="B55:B56"/>
    <mergeCell ref="C55:C56"/>
    <mergeCell ref="D55:D56"/>
    <mergeCell ref="E55:E56"/>
    <mergeCell ref="J55:J58"/>
    <mergeCell ref="K55:K56"/>
    <mergeCell ref="L55:L56"/>
    <mergeCell ref="A51:A54"/>
    <mergeCell ref="K51:K52"/>
    <mergeCell ref="L51:L52"/>
    <mergeCell ref="M51:M52"/>
    <mergeCell ref="N51:N52"/>
    <mergeCell ref="B53:B54"/>
    <mergeCell ref="C53:C54"/>
    <mergeCell ref="D53:D54"/>
    <mergeCell ref="E53:E54"/>
    <mergeCell ref="K53:K54"/>
    <mergeCell ref="L53:L54"/>
    <mergeCell ref="B51:B52"/>
    <mergeCell ref="C51:C52"/>
    <mergeCell ref="D51:D52"/>
    <mergeCell ref="E51:E52"/>
    <mergeCell ref="J51:J54"/>
    <mergeCell ref="M53:M54"/>
    <mergeCell ref="N53:N54"/>
    <mergeCell ref="M47:M48"/>
    <mergeCell ref="N47:N48"/>
    <mergeCell ref="B49:B50"/>
    <mergeCell ref="C49:C50"/>
    <mergeCell ref="D49:D50"/>
    <mergeCell ref="E49:E50"/>
    <mergeCell ref="K49:K50"/>
    <mergeCell ref="L49:L50"/>
    <mergeCell ref="M49:M50"/>
    <mergeCell ref="N49:N50"/>
    <mergeCell ref="A47:A50"/>
    <mergeCell ref="B47:B48"/>
    <mergeCell ref="C47:C48"/>
    <mergeCell ref="D47:D48"/>
    <mergeCell ref="E47:E48"/>
    <mergeCell ref="J47:J50"/>
    <mergeCell ref="K47:K48"/>
    <mergeCell ref="L47:L48"/>
    <mergeCell ref="A43:A46"/>
    <mergeCell ref="K43:K44"/>
    <mergeCell ref="L43:L44"/>
    <mergeCell ref="M43:M44"/>
    <mergeCell ref="N43:N44"/>
    <mergeCell ref="B45:B46"/>
    <mergeCell ref="C45:C46"/>
    <mergeCell ref="D45:D46"/>
    <mergeCell ref="E45:E46"/>
    <mergeCell ref="K45:K46"/>
    <mergeCell ref="L45:L46"/>
    <mergeCell ref="B43:B44"/>
    <mergeCell ref="C43:C44"/>
    <mergeCell ref="D43:D44"/>
    <mergeCell ref="E43:E44"/>
    <mergeCell ref="J43:J46"/>
    <mergeCell ref="M45:M46"/>
    <mergeCell ref="N45:N46"/>
    <mergeCell ref="N39:N40"/>
    <mergeCell ref="B41:B42"/>
    <mergeCell ref="C41:C42"/>
    <mergeCell ref="D41:D42"/>
    <mergeCell ref="E41:E42"/>
    <mergeCell ref="K41:K42"/>
    <mergeCell ref="L41:L42"/>
    <mergeCell ref="M41:M42"/>
    <mergeCell ref="N41:N42"/>
    <mergeCell ref="D39:D40"/>
    <mergeCell ref="E39:E40"/>
    <mergeCell ref="J39:J42"/>
    <mergeCell ref="K39:K40"/>
    <mergeCell ref="L39:L40"/>
    <mergeCell ref="M39:M40"/>
    <mergeCell ref="A39:A42"/>
    <mergeCell ref="B39:B40"/>
    <mergeCell ref="C39:C40"/>
    <mergeCell ref="A17:A20"/>
    <mergeCell ref="B17:B18"/>
    <mergeCell ref="B19:B20"/>
    <mergeCell ref="A21:A24"/>
    <mergeCell ref="B21:B22"/>
    <mergeCell ref="B23:B24"/>
    <mergeCell ref="A9:A12"/>
    <mergeCell ref="B9:B10"/>
    <mergeCell ref="B11:B12"/>
    <mergeCell ref="A13:A16"/>
    <mergeCell ref="B13:B14"/>
    <mergeCell ref="B15:B16"/>
    <mergeCell ref="A25:A28"/>
    <mergeCell ref="B25:B26"/>
    <mergeCell ref="B27:B2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showGridLines="0" workbookViewId="0">
      <pane xSplit="1" ySplit="1" topLeftCell="B2" activePane="bottomRight" state="frozen"/>
      <selection activeCell="C2" sqref="C2"/>
      <selection pane="topRight" activeCell="C2" sqref="C2"/>
      <selection pane="bottomLeft" activeCell="C2" sqref="C2"/>
      <selection pane="bottomRight" activeCell="B2" sqref="B2"/>
    </sheetView>
  </sheetViews>
  <sheetFormatPr defaultColWidth="0" defaultRowHeight="14.25" zeroHeight="1" outlineLevelRow="1"/>
  <cols>
    <col min="1" max="1" width="31.5" customWidth="1"/>
    <col min="2" max="13" width="17.625" customWidth="1"/>
    <col min="14" max="16384" width="9" hidden="1"/>
  </cols>
  <sheetData>
    <row r="1" spans="1:30" s="41" customFormat="1" ht="20.100000000000001" customHeight="1">
      <c r="A1" s="91" t="s">
        <v>169</v>
      </c>
      <c r="B1" s="37"/>
      <c r="C1" s="36"/>
      <c r="D1" s="37"/>
      <c r="E1" s="36"/>
      <c r="F1" s="36"/>
      <c r="G1" s="36"/>
      <c r="H1" s="36"/>
      <c r="I1" s="36"/>
      <c r="J1" s="36"/>
      <c r="K1" s="36"/>
      <c r="L1" s="36"/>
      <c r="M1" s="36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/>
    <row r="3" spans="1:30" ht="15" hidden="1" outlineLevel="1">
      <c r="A3" s="6" t="s">
        <v>104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30" ht="15" hidden="1" outlineLevel="1">
      <c r="A4" s="484" t="s">
        <v>190</v>
      </c>
      <c r="B4" s="481" t="s">
        <v>87</v>
      </c>
      <c r="C4" s="482"/>
      <c r="D4" s="482"/>
      <c r="E4" s="482"/>
      <c r="F4" s="482"/>
      <c r="G4" s="483"/>
      <c r="H4" s="481" t="s">
        <v>89</v>
      </c>
      <c r="I4" s="482"/>
      <c r="J4" s="482"/>
      <c r="K4" s="482"/>
      <c r="L4" s="482"/>
      <c r="M4" s="483"/>
    </row>
    <row r="5" spans="1:30" ht="15" hidden="1" outlineLevel="1">
      <c r="A5" s="485"/>
      <c r="B5" s="481" t="s">
        <v>88</v>
      </c>
      <c r="C5" s="482"/>
      <c r="D5" s="482"/>
      <c r="E5" s="483"/>
      <c r="F5" s="30" t="s">
        <v>90</v>
      </c>
      <c r="G5" s="30" t="s">
        <v>91</v>
      </c>
      <c r="H5" s="481" t="s">
        <v>88</v>
      </c>
      <c r="I5" s="482"/>
      <c r="J5" s="483"/>
      <c r="K5" s="30" t="s">
        <v>90</v>
      </c>
      <c r="L5" s="30" t="s">
        <v>34</v>
      </c>
      <c r="M5" s="30" t="s">
        <v>111</v>
      </c>
    </row>
    <row r="6" spans="1:30" s="115" customFormat="1" ht="15" hidden="1" customHeight="1" outlineLevel="1">
      <c r="A6" s="485"/>
      <c r="B6" s="100" t="s">
        <v>94</v>
      </c>
      <c r="C6" s="100" t="s">
        <v>95</v>
      </c>
      <c r="D6" s="100" t="s">
        <v>96</v>
      </c>
      <c r="E6" s="100" t="s">
        <v>92</v>
      </c>
      <c r="F6" s="100" t="s">
        <v>97</v>
      </c>
      <c r="G6" s="100" t="s">
        <v>97</v>
      </c>
      <c r="H6" s="100" t="s">
        <v>98</v>
      </c>
      <c r="I6" s="100" t="s">
        <v>99</v>
      </c>
      <c r="J6" s="100" t="s">
        <v>92</v>
      </c>
      <c r="K6" s="100" t="s">
        <v>93</v>
      </c>
      <c r="L6" s="100" t="s">
        <v>93</v>
      </c>
      <c r="M6" s="100"/>
    </row>
    <row r="7" spans="1:30" s="107" customFormat="1" ht="15" hidden="1" outlineLevel="1">
      <c r="A7" s="443"/>
      <c r="B7" s="31" t="s">
        <v>106</v>
      </c>
      <c r="C7" s="31" t="s">
        <v>106</v>
      </c>
      <c r="D7" s="31" t="s">
        <v>106</v>
      </c>
      <c r="E7" s="31" t="s">
        <v>106</v>
      </c>
      <c r="F7" s="31" t="s">
        <v>106</v>
      </c>
      <c r="G7" s="31" t="s">
        <v>106</v>
      </c>
      <c r="H7" s="31" t="s">
        <v>107</v>
      </c>
      <c r="I7" s="31" t="s">
        <v>107</v>
      </c>
      <c r="J7" s="31" t="s">
        <v>107</v>
      </c>
      <c r="K7" s="31" t="s">
        <v>107</v>
      </c>
      <c r="L7" s="31" t="s">
        <v>107</v>
      </c>
      <c r="M7" s="31" t="s">
        <v>107</v>
      </c>
    </row>
    <row r="8" spans="1:30" ht="15" hidden="1" outlineLevel="1">
      <c r="A8" s="30" t="s">
        <v>100</v>
      </c>
      <c r="B8" s="19">
        <v>32.299999999999997</v>
      </c>
      <c r="C8" s="19">
        <v>12.3</v>
      </c>
      <c r="D8" s="19">
        <v>156.6</v>
      </c>
      <c r="E8" s="19">
        <v>33.6</v>
      </c>
      <c r="F8" s="19">
        <v>0.6</v>
      </c>
      <c r="G8" s="19">
        <v>0.5</v>
      </c>
      <c r="H8" s="19">
        <v>56.2</v>
      </c>
      <c r="I8" s="19">
        <v>10.199999999999999</v>
      </c>
      <c r="J8" s="19">
        <v>17</v>
      </c>
      <c r="K8" s="19">
        <v>0.2</v>
      </c>
      <c r="L8" s="19">
        <v>0</v>
      </c>
      <c r="M8" s="19">
        <v>13.4</v>
      </c>
    </row>
    <row r="9" spans="1:30" ht="15" hidden="1" outlineLevel="1">
      <c r="A9" s="90" t="s">
        <v>178</v>
      </c>
      <c r="B9" s="19">
        <v>5.5</v>
      </c>
      <c r="C9" s="19">
        <v>6</v>
      </c>
      <c r="D9" s="19">
        <v>11.8</v>
      </c>
      <c r="E9" s="19">
        <v>5.7</v>
      </c>
      <c r="F9" s="19">
        <v>2.6</v>
      </c>
      <c r="G9" s="19">
        <v>0.9</v>
      </c>
      <c r="H9" s="19">
        <v>17.899999999999999</v>
      </c>
      <c r="I9" s="19">
        <v>6.7</v>
      </c>
      <c r="J9" s="19">
        <v>8.4</v>
      </c>
      <c r="K9" s="19">
        <v>1.1000000000000001</v>
      </c>
      <c r="L9" s="19">
        <v>5.4</v>
      </c>
      <c r="M9" s="19">
        <v>7.1</v>
      </c>
    </row>
    <row r="10" spans="1:30" ht="15" hidden="1" outlineLevel="1">
      <c r="A10" s="90" t="s">
        <v>176</v>
      </c>
      <c r="B10" s="19">
        <v>17.3</v>
      </c>
      <c r="C10" s="19">
        <v>9.1</v>
      </c>
      <c r="D10" s="19">
        <v>11.1</v>
      </c>
      <c r="E10" s="19">
        <v>16.3</v>
      </c>
      <c r="F10" s="19">
        <v>1.5</v>
      </c>
      <c r="G10" s="19">
        <v>46.9</v>
      </c>
      <c r="H10" s="19">
        <v>44.5</v>
      </c>
      <c r="I10" s="19">
        <v>9.8000000000000007</v>
      </c>
      <c r="J10" s="19">
        <v>14.9</v>
      </c>
      <c r="K10" s="19">
        <v>0.9</v>
      </c>
      <c r="L10" s="19">
        <v>3.6</v>
      </c>
      <c r="M10" s="19">
        <v>12.1</v>
      </c>
    </row>
    <row r="11" spans="1:30" ht="15" hidden="1" outlineLevel="1">
      <c r="A11" s="90" t="s">
        <v>177</v>
      </c>
      <c r="B11" s="19">
        <v>3</v>
      </c>
      <c r="C11" s="19">
        <v>1.6</v>
      </c>
      <c r="D11" s="19">
        <v>1.9</v>
      </c>
      <c r="E11" s="19">
        <v>2.8</v>
      </c>
      <c r="F11" s="19">
        <v>0.3</v>
      </c>
      <c r="G11" s="19">
        <v>8</v>
      </c>
      <c r="H11" s="19">
        <v>7.6</v>
      </c>
      <c r="I11" s="19">
        <v>1.7</v>
      </c>
      <c r="J11" s="19">
        <v>2.6</v>
      </c>
      <c r="K11" s="19">
        <v>0.2</v>
      </c>
      <c r="L11" s="19">
        <v>0.6</v>
      </c>
      <c r="M11" s="19">
        <v>2.1</v>
      </c>
    </row>
    <row r="12" spans="1:30" ht="15" hidden="1" outlineLevel="1">
      <c r="A12" s="30" t="s">
        <v>101</v>
      </c>
      <c r="B12" s="19">
        <v>1.7</v>
      </c>
      <c r="C12" s="19">
        <v>1.6</v>
      </c>
      <c r="D12" s="19">
        <v>14.4</v>
      </c>
      <c r="E12" s="19">
        <v>2</v>
      </c>
      <c r="F12" s="19">
        <v>1.2</v>
      </c>
      <c r="G12" s="19">
        <v>1</v>
      </c>
      <c r="H12" s="19">
        <v>6.3</v>
      </c>
      <c r="I12" s="19">
        <v>1.8</v>
      </c>
      <c r="J12" s="19">
        <v>2.5</v>
      </c>
      <c r="K12" s="19">
        <v>1</v>
      </c>
      <c r="L12" s="19">
        <v>0</v>
      </c>
      <c r="M12" s="19">
        <v>2.1</v>
      </c>
    </row>
    <row r="13" spans="1:30" ht="15" hidden="1" outlineLevel="1">
      <c r="A13" s="29" t="s">
        <v>86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30" ht="15" hidden="1" outlineLevel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30" ht="15" hidden="1" outlineLevel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30" ht="15" hidden="1" outlineLevel="1">
      <c r="A16" s="30" t="s">
        <v>102</v>
      </c>
      <c r="B16" s="9">
        <v>20.260000000000002</v>
      </c>
      <c r="C16" s="9">
        <v>8.7100000000000009</v>
      </c>
      <c r="D16" s="9">
        <v>16.920000000000002</v>
      </c>
      <c r="E16" s="9">
        <v>19.02</v>
      </c>
      <c r="F16" s="9">
        <v>0</v>
      </c>
      <c r="G16" s="9">
        <v>0</v>
      </c>
      <c r="H16" s="9">
        <v>41.62</v>
      </c>
      <c r="I16" s="9">
        <v>13.86</v>
      </c>
      <c r="J16" s="9">
        <v>17.95</v>
      </c>
      <c r="K16" s="9">
        <v>0</v>
      </c>
      <c r="L16" s="9">
        <v>0</v>
      </c>
      <c r="M16" s="9">
        <v>0</v>
      </c>
    </row>
    <row r="17" spans="1:13" ht="15" hidden="1" outlineLevel="1">
      <c r="A17" s="29" t="s">
        <v>103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 hidden="1" outlineLevel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 hidden="1" outlineLevel="1">
      <c r="A19" s="30" t="s">
        <v>20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" hidden="1" outlineLevel="1">
      <c r="A20" s="9">
        <v>0.42</v>
      </c>
      <c r="B20" s="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" hidden="1" outlineLevel="1">
      <c r="A21" s="29" t="s">
        <v>191</v>
      </c>
      <c r="B21" s="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 hidden="1" outlineLevel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" hidden="1" outlineLevel="1">
      <c r="A23" s="6" t="s">
        <v>105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" hidden="1" outlineLevel="1">
      <c r="A24" s="484" t="s">
        <v>190</v>
      </c>
      <c r="B24" s="481" t="s">
        <v>87</v>
      </c>
      <c r="C24" s="482"/>
      <c r="D24" s="482"/>
      <c r="E24" s="482"/>
      <c r="F24" s="482"/>
      <c r="G24" s="483"/>
      <c r="H24" s="481" t="s">
        <v>89</v>
      </c>
      <c r="I24" s="482"/>
      <c r="J24" s="482"/>
      <c r="K24" s="482"/>
      <c r="L24" s="482"/>
      <c r="M24" s="483"/>
    </row>
    <row r="25" spans="1:13" ht="15" hidden="1" outlineLevel="1">
      <c r="A25" s="485"/>
      <c r="B25" s="481" t="s">
        <v>88</v>
      </c>
      <c r="C25" s="482"/>
      <c r="D25" s="482"/>
      <c r="E25" s="483"/>
      <c r="F25" s="30" t="s">
        <v>90</v>
      </c>
      <c r="G25" s="30" t="s">
        <v>91</v>
      </c>
      <c r="H25" s="481" t="s">
        <v>88</v>
      </c>
      <c r="I25" s="482"/>
      <c r="J25" s="483"/>
      <c r="K25" s="30" t="s">
        <v>90</v>
      </c>
      <c r="L25" s="30" t="s">
        <v>34</v>
      </c>
      <c r="M25" s="30" t="s">
        <v>111</v>
      </c>
    </row>
    <row r="26" spans="1:13" ht="15" hidden="1" outlineLevel="1">
      <c r="A26" s="485"/>
      <c r="B26" s="31" t="s">
        <v>94</v>
      </c>
      <c r="C26" s="31" t="s">
        <v>95</v>
      </c>
      <c r="D26" s="31" t="s">
        <v>96</v>
      </c>
      <c r="E26" s="31" t="s">
        <v>92</v>
      </c>
      <c r="F26" s="31" t="s">
        <v>97</v>
      </c>
      <c r="G26" s="31" t="s">
        <v>97</v>
      </c>
      <c r="H26" s="31" t="s">
        <v>98</v>
      </c>
      <c r="I26" s="31" t="s">
        <v>99</v>
      </c>
      <c r="J26" s="31" t="s">
        <v>92</v>
      </c>
      <c r="K26" s="31" t="s">
        <v>93</v>
      </c>
      <c r="L26" s="31" t="s">
        <v>93</v>
      </c>
      <c r="M26" s="31" t="s">
        <v>93</v>
      </c>
    </row>
    <row r="27" spans="1:13" ht="15" hidden="1" outlineLevel="1">
      <c r="A27" s="443"/>
      <c r="B27" s="31" t="s">
        <v>106</v>
      </c>
      <c r="C27" s="31" t="s">
        <v>106</v>
      </c>
      <c r="D27" s="31" t="s">
        <v>106</v>
      </c>
      <c r="E27" s="31" t="s">
        <v>106</v>
      </c>
      <c r="F27" s="31" t="s">
        <v>106</v>
      </c>
      <c r="G27" s="31" t="s">
        <v>106</v>
      </c>
      <c r="H27" s="31" t="s">
        <v>107</v>
      </c>
      <c r="I27" s="31" t="s">
        <v>107</v>
      </c>
      <c r="J27" s="31" t="s">
        <v>107</v>
      </c>
      <c r="K27" s="31" t="s">
        <v>107</v>
      </c>
      <c r="L27" s="31" t="s">
        <v>107</v>
      </c>
      <c r="M27" s="31" t="s">
        <v>107</v>
      </c>
    </row>
    <row r="28" spans="1:13" ht="15" hidden="1" outlineLevel="1">
      <c r="A28" s="30" t="s">
        <v>100</v>
      </c>
      <c r="B28" s="19">
        <f t="shared" ref="B28:L28" si="0">B8</f>
        <v>32.299999999999997</v>
      </c>
      <c r="C28" s="19">
        <f t="shared" si="0"/>
        <v>12.3</v>
      </c>
      <c r="D28" s="19">
        <f t="shared" si="0"/>
        <v>156.6</v>
      </c>
      <c r="E28" s="19">
        <f t="shared" si="0"/>
        <v>33.6</v>
      </c>
      <c r="F28" s="19">
        <f t="shared" si="0"/>
        <v>0.6</v>
      </c>
      <c r="G28" s="19">
        <f t="shared" si="0"/>
        <v>0.5</v>
      </c>
      <c r="H28" s="19">
        <f t="shared" si="0"/>
        <v>56.2</v>
      </c>
      <c r="I28" s="19">
        <f t="shared" si="0"/>
        <v>10.199999999999999</v>
      </c>
      <c r="J28" s="19">
        <f t="shared" si="0"/>
        <v>17</v>
      </c>
      <c r="K28" s="19">
        <f t="shared" si="0"/>
        <v>0.2</v>
      </c>
      <c r="L28" s="19">
        <f t="shared" si="0"/>
        <v>0</v>
      </c>
      <c r="M28" s="19">
        <f>L28*$A$20</f>
        <v>0</v>
      </c>
    </row>
    <row r="29" spans="1:13" ht="15" hidden="1" outlineLevel="1">
      <c r="A29" s="90" t="s">
        <v>178</v>
      </c>
      <c r="B29" s="19">
        <f t="shared" ref="B29:L29" si="1">B9</f>
        <v>5.5</v>
      </c>
      <c r="C29" s="19">
        <f t="shared" si="1"/>
        <v>6</v>
      </c>
      <c r="D29" s="19">
        <f t="shared" si="1"/>
        <v>11.8</v>
      </c>
      <c r="E29" s="19">
        <f t="shared" si="1"/>
        <v>5.7</v>
      </c>
      <c r="F29" s="19">
        <f t="shared" si="1"/>
        <v>2.6</v>
      </c>
      <c r="G29" s="19">
        <f t="shared" si="1"/>
        <v>0.9</v>
      </c>
      <c r="H29" s="19">
        <f t="shared" si="1"/>
        <v>17.899999999999999</v>
      </c>
      <c r="I29" s="19">
        <f t="shared" si="1"/>
        <v>6.7</v>
      </c>
      <c r="J29" s="19">
        <f t="shared" si="1"/>
        <v>8.4</v>
      </c>
      <c r="K29" s="19">
        <f t="shared" si="1"/>
        <v>1.1000000000000001</v>
      </c>
      <c r="L29" s="19">
        <f t="shared" si="1"/>
        <v>5.4</v>
      </c>
      <c r="M29" s="19">
        <f>L29*$A$20</f>
        <v>2.2680000000000002</v>
      </c>
    </row>
    <row r="30" spans="1:13" ht="15" hidden="1" outlineLevel="1">
      <c r="A30" s="90" t="s">
        <v>177</v>
      </c>
      <c r="B30" s="19">
        <f>B11</f>
        <v>3</v>
      </c>
      <c r="C30" s="19">
        <f t="shared" ref="C30:L30" si="2">C11</f>
        <v>1.6</v>
      </c>
      <c r="D30" s="19">
        <f t="shared" si="2"/>
        <v>1.9</v>
      </c>
      <c r="E30" s="19">
        <f t="shared" si="2"/>
        <v>2.8</v>
      </c>
      <c r="F30" s="19">
        <f t="shared" si="2"/>
        <v>0.3</v>
      </c>
      <c r="G30" s="19">
        <f t="shared" si="2"/>
        <v>8</v>
      </c>
      <c r="H30" s="19">
        <f t="shared" si="2"/>
        <v>7.6</v>
      </c>
      <c r="I30" s="19">
        <f t="shared" si="2"/>
        <v>1.7</v>
      </c>
      <c r="J30" s="19">
        <f t="shared" si="2"/>
        <v>2.6</v>
      </c>
      <c r="K30" s="19">
        <f t="shared" si="2"/>
        <v>0.2</v>
      </c>
      <c r="L30" s="19">
        <f t="shared" si="2"/>
        <v>0.6</v>
      </c>
      <c r="M30" s="19">
        <f>L30*$A$20</f>
        <v>0.252</v>
      </c>
    </row>
    <row r="31" spans="1:13" ht="15" hidden="1" outlineLevel="1">
      <c r="A31" s="30" t="s">
        <v>101</v>
      </c>
      <c r="B31" s="19">
        <f t="shared" ref="B31:L31" si="3">B12</f>
        <v>1.7</v>
      </c>
      <c r="C31" s="19">
        <f t="shared" si="3"/>
        <v>1.6</v>
      </c>
      <c r="D31" s="19">
        <f t="shared" si="3"/>
        <v>14.4</v>
      </c>
      <c r="E31" s="19">
        <f t="shared" si="3"/>
        <v>2</v>
      </c>
      <c r="F31" s="19">
        <f t="shared" si="3"/>
        <v>1.2</v>
      </c>
      <c r="G31" s="19">
        <f t="shared" si="3"/>
        <v>1</v>
      </c>
      <c r="H31" s="19">
        <f t="shared" si="3"/>
        <v>6.3</v>
      </c>
      <c r="I31" s="19">
        <f t="shared" si="3"/>
        <v>1.8</v>
      </c>
      <c r="J31" s="19">
        <f t="shared" si="3"/>
        <v>2.5</v>
      </c>
      <c r="K31" s="19">
        <f t="shared" si="3"/>
        <v>1</v>
      </c>
      <c r="L31" s="19">
        <f t="shared" si="3"/>
        <v>0</v>
      </c>
      <c r="M31" s="19">
        <f>L31*$A$20</f>
        <v>0</v>
      </c>
    </row>
    <row r="32" spans="1:13" ht="15" hidden="1" outlineLevel="1">
      <c r="A32" s="90" t="s">
        <v>179</v>
      </c>
      <c r="B32" s="19">
        <f>B16</f>
        <v>20.260000000000002</v>
      </c>
      <c r="C32" s="19">
        <f t="shared" ref="C32:M32" si="4">C16</f>
        <v>8.7100000000000009</v>
      </c>
      <c r="D32" s="19">
        <f t="shared" si="4"/>
        <v>16.920000000000002</v>
      </c>
      <c r="E32" s="19">
        <f t="shared" si="4"/>
        <v>19.02</v>
      </c>
      <c r="F32" s="19">
        <f t="shared" si="4"/>
        <v>0</v>
      </c>
      <c r="G32" s="19">
        <f t="shared" si="4"/>
        <v>0</v>
      </c>
      <c r="H32" s="19">
        <f t="shared" si="4"/>
        <v>41.62</v>
      </c>
      <c r="I32" s="19">
        <f t="shared" si="4"/>
        <v>13.86</v>
      </c>
      <c r="J32" s="19">
        <f t="shared" si="4"/>
        <v>17.95</v>
      </c>
      <c r="K32" s="19">
        <f t="shared" si="4"/>
        <v>0</v>
      </c>
      <c r="L32" s="19">
        <f t="shared" si="4"/>
        <v>0</v>
      </c>
      <c r="M32" s="19">
        <f t="shared" si="4"/>
        <v>0</v>
      </c>
    </row>
    <row r="33" spans="1:13" ht="15" hidden="1" outlineLevel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" hidden="1" outlineLevel="1">
      <c r="A34" s="6" t="s">
        <v>49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5" hidden="1" outlineLevel="1">
      <c r="A35" s="486" t="s">
        <v>21</v>
      </c>
      <c r="B35" s="99">
        <v>2008</v>
      </c>
      <c r="C35" s="176" t="s">
        <v>216</v>
      </c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5" hidden="1" outlineLevel="1">
      <c r="A36" s="487"/>
      <c r="B36" s="98" t="s">
        <v>47</v>
      </c>
      <c r="C36" s="98" t="s">
        <v>48</v>
      </c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5" hidden="1" outlineLevel="1">
      <c r="A37" s="30" t="s">
        <v>27</v>
      </c>
      <c r="B37" s="17">
        <v>25100</v>
      </c>
      <c r="C37" s="17">
        <v>495985066</v>
      </c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" hidden="1" outlineLevel="1">
      <c r="A38" s="30" t="s">
        <v>22</v>
      </c>
      <c r="B38" s="17">
        <v>24800</v>
      </c>
      <c r="C38" s="17">
        <v>776333</v>
      </c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5" hidden="1" outlineLevel="1">
      <c r="A39" s="30" t="s">
        <v>23</v>
      </c>
      <c r="B39" s="17">
        <v>20300</v>
      </c>
      <c r="C39" s="17">
        <v>407832</v>
      </c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5" hidden="1" outlineLevel="1">
      <c r="A40" s="30" t="s">
        <v>24</v>
      </c>
      <c r="B40" s="18">
        <v>47900</v>
      </c>
      <c r="C40" s="17">
        <v>4737171</v>
      </c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5" hidden="1" outlineLevel="1">
      <c r="A41" s="30" t="s">
        <v>25</v>
      </c>
      <c r="B41" s="17">
        <v>37100</v>
      </c>
      <c r="C41" s="17">
        <v>7593494</v>
      </c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 hidden="1" outlineLevel="1">
      <c r="A42" s="30" t="s">
        <v>3</v>
      </c>
      <c r="B42" s="17">
        <v>14100</v>
      </c>
      <c r="C42" s="17">
        <v>38115641</v>
      </c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5" hidden="1" outlineLevel="1">
      <c r="A43" s="30" t="s">
        <v>29</v>
      </c>
      <c r="B43" s="17">
        <f>(B37*C37-B38*C38-B39*C39)/C43</f>
        <v>25104.427020030831</v>
      </c>
      <c r="C43" s="17">
        <f>C37-C38-C39</f>
        <v>494800901</v>
      </c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5" hidden="1" outlineLevel="1">
      <c r="A44" s="30" t="s">
        <v>26</v>
      </c>
      <c r="B44" s="17">
        <f>(B43*C43+B40*C40+B41*C41)/C44</f>
        <v>25496.977695330446</v>
      </c>
      <c r="C44" s="17">
        <f>C43+C40+C41</f>
        <v>507131566</v>
      </c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5" hidden="1" outlineLevel="1">
      <c r="A45" s="128" t="s">
        <v>28</v>
      </c>
      <c r="B45" s="34">
        <f>B42/B44</f>
        <v>0.55300671979574645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5" hidden="1" outlineLevel="1">
      <c r="A46" s="29" t="s">
        <v>218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5" hidden="1" outlineLevel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5" hidden="1" outlineLevel="1">
      <c r="A48" s="6" t="s">
        <v>112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5" hidden="1" outlineLevel="1">
      <c r="A49" s="484" t="s">
        <v>190</v>
      </c>
      <c r="B49" s="481" t="s">
        <v>87</v>
      </c>
      <c r="C49" s="482"/>
      <c r="D49" s="482"/>
      <c r="E49" s="482"/>
      <c r="F49" s="482"/>
      <c r="G49" s="483"/>
      <c r="H49" s="481" t="s">
        <v>89</v>
      </c>
      <c r="I49" s="482"/>
      <c r="J49" s="482"/>
      <c r="K49" s="482"/>
      <c r="L49" s="482"/>
      <c r="M49" s="483"/>
    </row>
    <row r="50" spans="1:13" s="107" customFormat="1" ht="15" hidden="1" outlineLevel="1">
      <c r="A50" s="485"/>
      <c r="B50" s="481" t="s">
        <v>88</v>
      </c>
      <c r="C50" s="482"/>
      <c r="D50" s="482"/>
      <c r="E50" s="483"/>
      <c r="F50" s="31" t="s">
        <v>90</v>
      </c>
      <c r="G50" s="31" t="s">
        <v>91</v>
      </c>
      <c r="H50" s="481" t="s">
        <v>88</v>
      </c>
      <c r="I50" s="482"/>
      <c r="J50" s="483"/>
      <c r="K50" s="31" t="s">
        <v>90</v>
      </c>
      <c r="L50" s="31" t="s">
        <v>34</v>
      </c>
      <c r="M50" s="31" t="s">
        <v>111</v>
      </c>
    </row>
    <row r="51" spans="1:13" s="107" customFormat="1" ht="15" hidden="1" outlineLevel="1">
      <c r="A51" s="485"/>
      <c r="B51" s="31" t="s">
        <v>94</v>
      </c>
      <c r="C51" s="31" t="s">
        <v>95</v>
      </c>
      <c r="D51" s="31" t="s">
        <v>96</v>
      </c>
      <c r="E51" s="31" t="s">
        <v>92</v>
      </c>
      <c r="F51" s="31" t="s">
        <v>97</v>
      </c>
      <c r="G51" s="31" t="s">
        <v>97</v>
      </c>
      <c r="H51" s="31" t="s">
        <v>98</v>
      </c>
      <c r="I51" s="31" t="s">
        <v>99</v>
      </c>
      <c r="J51" s="31" t="s">
        <v>92</v>
      </c>
      <c r="K51" s="31" t="s">
        <v>93</v>
      </c>
      <c r="L51" s="31" t="s">
        <v>93</v>
      </c>
      <c r="M51" s="31" t="s">
        <v>93</v>
      </c>
    </row>
    <row r="52" spans="1:13" s="107" customFormat="1" ht="15" hidden="1" outlineLevel="1">
      <c r="A52" s="443"/>
      <c r="B52" s="31" t="s">
        <v>108</v>
      </c>
      <c r="C52" s="31" t="s">
        <v>108</v>
      </c>
      <c r="D52" s="31" t="s">
        <v>108</v>
      </c>
      <c r="E52" s="31" t="s">
        <v>108</v>
      </c>
      <c r="F52" s="31" t="s">
        <v>108</v>
      </c>
      <c r="G52" s="31" t="s">
        <v>108</v>
      </c>
      <c r="H52" s="31" t="s">
        <v>109</v>
      </c>
      <c r="I52" s="31" t="s">
        <v>109</v>
      </c>
      <c r="J52" s="31" t="s">
        <v>109</v>
      </c>
      <c r="K52" s="31" t="s">
        <v>109</v>
      </c>
      <c r="L52" s="31" t="s">
        <v>109</v>
      </c>
      <c r="M52" s="31" t="s">
        <v>109</v>
      </c>
    </row>
    <row r="53" spans="1:13" ht="15" hidden="1" outlineLevel="1">
      <c r="A53" s="30" t="s">
        <v>100</v>
      </c>
      <c r="B53" s="7">
        <f>B28*$B$45*'Wskaźniki makroekonomiczne'!$I$25</f>
        <v>62.733541289206912</v>
      </c>
      <c r="C53" s="7">
        <f>C28*$B$45*'Wskaźniki makroekonomiczne'!$I$25</f>
        <v>23.889243277314087</v>
      </c>
      <c r="D53" s="7">
        <f>D28*$B$45*'Wskaźniki makroekonomiczne'!$I$25</f>
        <v>304.1508534331208</v>
      </c>
      <c r="E53" s="7">
        <f>E28*$B$45*'Wskaźniki makroekonomiczne'!$I$25</f>
        <v>65.258420659979947</v>
      </c>
      <c r="F53" s="7">
        <f>F28*$B$45*'Wskaźniki makroekonomiczne'!$I$25</f>
        <v>1.1653289403567846</v>
      </c>
      <c r="G53" s="7">
        <f>G28*$B$45*'Wskaźniki makroekonomiczne'!$I$25</f>
        <v>0.9711074502973206</v>
      </c>
      <c r="H53" s="7">
        <f>H28*$B$45*'Wskaźniki makroekonomiczne'!$I$25</f>
        <v>109.15247741341884</v>
      </c>
      <c r="I53" s="7">
        <f>I28*$B$45*'Wskaźniki makroekonomiczne'!$I$25</f>
        <v>19.81059198606534</v>
      </c>
      <c r="J53" s="7">
        <f>J28*$B$45*'Wskaźniki makroekonomiczne'!$I$25</f>
        <v>33.017653310108898</v>
      </c>
      <c r="K53" s="7">
        <f>K28*$B$45*'Wskaźniki makroekonomiczne'!$I$25</f>
        <v>0.38844298011892825</v>
      </c>
      <c r="L53" s="7">
        <f>L28*$B$45*'Wskaźniki makroekonomiczne'!$I$25</f>
        <v>0</v>
      </c>
      <c r="M53" s="7">
        <f>M28*$B$45*'Wskaźniki makroekonomiczne'!$I$25</f>
        <v>0</v>
      </c>
    </row>
    <row r="54" spans="1:13" ht="15" hidden="1" outlineLevel="1">
      <c r="A54" s="90" t="s">
        <v>178</v>
      </c>
      <c r="B54" s="7">
        <f>B29*$B$45*'Wskaźniki makroekonomiczne'!$I$25</f>
        <v>10.682181953270527</v>
      </c>
      <c r="C54" s="7">
        <f>C29*$B$45*'Wskaźniki makroekonomiczne'!$I$25</f>
        <v>11.653289403567847</v>
      </c>
      <c r="D54" s="7">
        <f>D29*$B$45*'Wskaźniki makroekonomiczne'!$I$25</f>
        <v>22.918135827016766</v>
      </c>
      <c r="E54" s="7">
        <f>E29*$B$45*'Wskaźniki makroekonomiczne'!$I$25</f>
        <v>11.070624933389455</v>
      </c>
      <c r="F54" s="7">
        <f>F29*$B$45*'Wskaźniki makroekonomiczne'!$I$25</f>
        <v>5.0497587415460679</v>
      </c>
      <c r="G54" s="7">
        <f>G29*$B$45*'Wskaźniki makroekonomiczne'!$I$25</f>
        <v>1.7479934105351773</v>
      </c>
      <c r="H54" s="7">
        <f>H29*$B$45*'Wskaźniki makroekonomiczne'!$I$25</f>
        <v>34.765646720644078</v>
      </c>
      <c r="I54" s="7">
        <f>I29*$B$45*'Wskaźniki makroekonomiczne'!$I$25</f>
        <v>13.012839833984097</v>
      </c>
      <c r="J54" s="7">
        <f>J29*$B$45*'Wskaźniki makroekonomiczne'!$I$25</f>
        <v>16.314605164994987</v>
      </c>
      <c r="K54" s="7">
        <f>K29*$B$45*'Wskaźniki makroekonomiczne'!$I$25</f>
        <v>2.1364363906541053</v>
      </c>
      <c r="L54" s="7">
        <f>L29*$B$45*'Wskaźniki makroekonomiczne'!$I$25</f>
        <v>10.487960463211063</v>
      </c>
      <c r="M54" s="7">
        <f>M29*$B$45*'Wskaźniki makroekonomiczne'!$I$25</f>
        <v>4.4049433945486474</v>
      </c>
    </row>
    <row r="55" spans="1:13" ht="15" hidden="1" outlineLevel="1">
      <c r="A55" s="90" t="s">
        <v>177</v>
      </c>
      <c r="B55" s="7">
        <f>B30*'Wskaźniki makroekonomiczne'!$I$25</f>
        <v>10.536300000000001</v>
      </c>
      <c r="C55" s="7">
        <f>C30*'Wskaźniki makroekonomiczne'!$I$25</f>
        <v>5.6193600000000004</v>
      </c>
      <c r="D55" s="7">
        <f>D30*'Wskaźniki makroekonomiczne'!$I$25</f>
        <v>6.6729900000000004</v>
      </c>
      <c r="E55" s="7">
        <f>E30*'Wskaźniki makroekonomiczne'!$I$25</f>
        <v>9.8338800000000006</v>
      </c>
      <c r="F55" s="7">
        <f>F30*'Wskaźniki makroekonomiczne'!$I$25</f>
        <v>1.0536300000000001</v>
      </c>
      <c r="G55" s="7">
        <f>G30*'Wskaźniki makroekonomiczne'!$I$25</f>
        <v>28.096800000000002</v>
      </c>
      <c r="H55" s="7">
        <f>H30*'Wskaźniki makroekonomiczne'!$I$25</f>
        <v>26.691960000000002</v>
      </c>
      <c r="I55" s="7">
        <f>I30*'Wskaźniki makroekonomiczne'!$I$25</f>
        <v>5.9705700000000004</v>
      </c>
      <c r="J55" s="7">
        <f>J30*'Wskaźniki makroekonomiczne'!$I$25</f>
        <v>9.1314600000000006</v>
      </c>
      <c r="K55" s="7">
        <f>K30*'Wskaźniki makroekonomiczne'!$I$25</f>
        <v>0.70242000000000004</v>
      </c>
      <c r="L55" s="7">
        <f>L30*'Wskaźniki makroekonomiczne'!$I$25</f>
        <v>2.1072600000000001</v>
      </c>
      <c r="M55" s="7">
        <f>M30*'Wskaźniki makroekonomiczne'!$I$25</f>
        <v>0.88504920000000009</v>
      </c>
    </row>
    <row r="56" spans="1:13" ht="15" hidden="1" outlineLevel="1">
      <c r="A56" s="30" t="s">
        <v>101</v>
      </c>
      <c r="B56" s="7">
        <f>B31*$B$45*'Wskaźniki makroekonomiczne'!$I$25</f>
        <v>3.3017653310108899</v>
      </c>
      <c r="C56" s="7">
        <f>C31*$B$45*'Wskaźniki makroekonomiczne'!$I$25</f>
        <v>3.107543840951426</v>
      </c>
      <c r="D56" s="7">
        <f>D31*$B$45*'Wskaźniki makroekonomiczne'!$I$25</f>
        <v>27.967894568562837</v>
      </c>
      <c r="E56" s="7">
        <f>E31*$B$45*'Wskaźniki makroekonomiczne'!$I$25</f>
        <v>3.8844298011892824</v>
      </c>
      <c r="F56" s="7">
        <f>F31*$B$45*'Wskaźniki makroekonomiczne'!$I$25</f>
        <v>2.3306578807135692</v>
      </c>
      <c r="G56" s="7">
        <f>G31*$B$45*'Wskaźniki makroekonomiczne'!$I$25</f>
        <v>1.9422149005946412</v>
      </c>
      <c r="H56" s="7">
        <f>H31*$B$45*'Wskaźniki makroekonomiczne'!$I$25</f>
        <v>12.235953873746238</v>
      </c>
      <c r="I56" s="7">
        <f>I31*$B$45*'Wskaźniki makroekonomiczne'!$I$25</f>
        <v>3.4959868210703546</v>
      </c>
      <c r="J56" s="7">
        <f>J31*$B$45*'Wskaźniki makroekonomiczne'!$I$25</f>
        <v>4.8555372514866031</v>
      </c>
      <c r="K56" s="7">
        <f>K31*$B$45*'Wskaźniki makroekonomiczne'!$I$25</f>
        <v>1.9422149005946412</v>
      </c>
      <c r="L56" s="7">
        <f>L31*$B$45*'Wskaźniki makroekonomiczne'!$I$25</f>
        <v>0</v>
      </c>
      <c r="M56" s="7">
        <f>M31*$B$45*'Wskaźniki makroekonomiczne'!$I$25</f>
        <v>0</v>
      </c>
    </row>
    <row r="57" spans="1:13" ht="16.5" hidden="1" customHeight="1" outlineLevel="1">
      <c r="A57" s="90" t="s">
        <v>179</v>
      </c>
      <c r="B57" s="7">
        <f>B32*$B$45*'Wskaźniki makroekonomiczne'!$I$25</f>
        <v>39.349273886047435</v>
      </c>
      <c r="C57" s="7">
        <f>C32*$B$45*'Wskaźniki makroekonomiczne'!$I$25</f>
        <v>16.916691784179324</v>
      </c>
      <c r="D57" s="7">
        <f>D32*$B$45*'Wskaźniki makroekonomiczne'!$I$25</f>
        <v>32.862276118061331</v>
      </c>
      <c r="E57" s="7">
        <f>E32*$B$45*'Wskaźniki makroekonomiczne'!$I$25</f>
        <v>36.940927409310078</v>
      </c>
      <c r="F57" s="7">
        <f>F32*$B$45*'Wskaźniki makroekonomiczne'!$I$25</f>
        <v>0</v>
      </c>
      <c r="G57" s="7">
        <f>G32*$B$45*'Wskaźniki makroekonomiczne'!$I$25</f>
        <v>0</v>
      </c>
      <c r="H57" s="7">
        <f>H32*$B$45*'Wskaźniki makroekonomiczne'!$I$25</f>
        <v>80.834984162748967</v>
      </c>
      <c r="I57" s="7">
        <f>I32*$B$45*'Wskaźniki makroekonomiczne'!$I$25</f>
        <v>26.919098522241725</v>
      </c>
      <c r="J57" s="7">
        <f>J32*$B$45*'Wskaźniki makroekonomiczne'!$I$25</f>
        <v>34.862757465673809</v>
      </c>
      <c r="K57" s="7">
        <f>K32*$B$45*'Wskaźniki makroekonomiczne'!$I$25</f>
        <v>0</v>
      </c>
      <c r="L57" s="7">
        <f>L32*$B$45*'Wskaźniki makroekonomiczne'!$I$25</f>
        <v>0</v>
      </c>
      <c r="M57" s="7">
        <f>M32*$B$45*'Wskaźniki makroekonomiczne'!$I$25</f>
        <v>0</v>
      </c>
    </row>
    <row r="58" spans="1:13" ht="15" collapsed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5">
      <c r="A59" s="500" t="s">
        <v>274</v>
      </c>
      <c r="B59" s="32"/>
      <c r="C59" s="32"/>
      <c r="D59" s="32"/>
      <c r="E59" s="5"/>
      <c r="F59" s="5"/>
      <c r="G59" s="5"/>
      <c r="H59" s="5"/>
      <c r="I59" s="5"/>
      <c r="J59" s="5"/>
      <c r="K59" s="5"/>
      <c r="L59" s="5"/>
      <c r="M59" s="5"/>
    </row>
    <row r="60" spans="1:13" ht="15">
      <c r="A60" s="484" t="s">
        <v>190</v>
      </c>
      <c r="B60" s="481" t="s">
        <v>87</v>
      </c>
      <c r="C60" s="482"/>
      <c r="D60" s="482"/>
      <c r="E60" s="482"/>
      <c r="F60" s="482"/>
      <c r="G60" s="483"/>
      <c r="H60" s="481" t="s">
        <v>89</v>
      </c>
      <c r="I60" s="482"/>
      <c r="J60" s="482"/>
      <c r="K60" s="482"/>
      <c r="L60" s="482"/>
      <c r="M60" s="483"/>
    </row>
    <row r="61" spans="1:13" s="107" customFormat="1" ht="15">
      <c r="A61" s="485"/>
      <c r="B61" s="481" t="s">
        <v>88</v>
      </c>
      <c r="C61" s="482"/>
      <c r="D61" s="482"/>
      <c r="E61" s="483"/>
      <c r="F61" s="31" t="s">
        <v>90</v>
      </c>
      <c r="G61" s="31" t="s">
        <v>91</v>
      </c>
      <c r="H61" s="481" t="s">
        <v>88</v>
      </c>
      <c r="I61" s="482"/>
      <c r="J61" s="483"/>
      <c r="K61" s="31" t="s">
        <v>90</v>
      </c>
      <c r="L61" s="31" t="s">
        <v>34</v>
      </c>
      <c r="M61" s="31" t="s">
        <v>111</v>
      </c>
    </row>
    <row r="62" spans="1:13" s="107" customFormat="1" ht="15">
      <c r="A62" s="485"/>
      <c r="B62" s="31" t="s">
        <v>94</v>
      </c>
      <c r="C62" s="31" t="s">
        <v>95</v>
      </c>
      <c r="D62" s="31" t="s">
        <v>96</v>
      </c>
      <c r="E62" s="31" t="s">
        <v>92</v>
      </c>
      <c r="F62" s="31" t="s">
        <v>97</v>
      </c>
      <c r="G62" s="31" t="s">
        <v>97</v>
      </c>
      <c r="H62" s="31" t="s">
        <v>98</v>
      </c>
      <c r="I62" s="31" t="s">
        <v>99</v>
      </c>
      <c r="J62" s="31" t="s">
        <v>92</v>
      </c>
      <c r="K62" s="31" t="s">
        <v>93</v>
      </c>
      <c r="L62" s="31" t="s">
        <v>93</v>
      </c>
      <c r="M62" s="31" t="s">
        <v>93</v>
      </c>
    </row>
    <row r="63" spans="1:13" s="107" customFormat="1" ht="15">
      <c r="A63" s="443"/>
      <c r="B63" s="31" t="s">
        <v>108</v>
      </c>
      <c r="C63" s="31" t="s">
        <v>108</v>
      </c>
      <c r="D63" s="31" t="s">
        <v>108</v>
      </c>
      <c r="E63" s="31" t="s">
        <v>108</v>
      </c>
      <c r="F63" s="31" t="s">
        <v>108</v>
      </c>
      <c r="G63" s="31" t="s">
        <v>108</v>
      </c>
      <c r="H63" s="31" t="s">
        <v>109</v>
      </c>
      <c r="I63" s="31" t="s">
        <v>109</v>
      </c>
      <c r="J63" s="31" t="s">
        <v>109</v>
      </c>
      <c r="K63" s="31" t="s">
        <v>109</v>
      </c>
      <c r="L63" s="31" t="s">
        <v>109</v>
      </c>
      <c r="M63" s="31" t="s">
        <v>109</v>
      </c>
    </row>
    <row r="64" spans="1:13" ht="15">
      <c r="A64" s="30" t="s">
        <v>100</v>
      </c>
      <c r="B64" s="506">
        <f>B53*'Wskaźniki makroekonomiczne'!$V$51</f>
        <v>115.7744633594782</v>
      </c>
      <c r="C64" s="506">
        <f>C53*'Wskaźniki makroekonomiczne'!$V$51</f>
        <v>44.087489143083033</v>
      </c>
      <c r="D64" s="506">
        <f>D53*'Wskaźniki makroekonomiczne'!$V$51</f>
        <v>561.30900811437425</v>
      </c>
      <c r="E64" s="506">
        <f>E53*'Wskaźniki makroekonomiczne'!$V$51</f>
        <v>120.43411668354391</v>
      </c>
      <c r="F64" s="506">
        <f>F53*'Wskaźniki makroekonomiczne'!$V$51</f>
        <v>2.1506092264918548</v>
      </c>
      <c r="G64" s="506">
        <f>G53*'Wskaźniki makroekonomiczne'!$V$51</f>
        <v>1.7921743554098795</v>
      </c>
      <c r="H64" s="506">
        <f>H53*'Wskaźniki makroekonomiczne'!$V$51</f>
        <v>201.44039754807045</v>
      </c>
      <c r="I64" s="506">
        <f>I53*'Wskaźniki makroekonomiczne'!$V$51</f>
        <v>36.560356850361536</v>
      </c>
      <c r="J64" s="506">
        <f>J53*'Wskaźniki makroekonomiczne'!$V$51</f>
        <v>60.933928083935896</v>
      </c>
      <c r="K64" s="506">
        <f>K53*'Wskaźniki makroekonomiczne'!$V$51</f>
        <v>0.71686974216395183</v>
      </c>
      <c r="L64" s="506">
        <f>L53*'Wskaźniki makroekonomiczne'!$V$51</f>
        <v>0</v>
      </c>
      <c r="M64" s="506">
        <f>M53*'Wskaźniki makroekonomiczne'!$V$51</f>
        <v>0</v>
      </c>
    </row>
    <row r="65" spans="1:13" ht="15">
      <c r="A65" s="90" t="s">
        <v>178</v>
      </c>
      <c r="B65" s="506">
        <f>B54*'Wskaźniki makroekonomiczne'!$V$51</f>
        <v>19.713917909508673</v>
      </c>
      <c r="C65" s="506">
        <f>C54*'Wskaźniki makroekonomiczne'!$V$51</f>
        <v>21.506092264918554</v>
      </c>
      <c r="D65" s="506">
        <f>D54*'Wskaźniki makroekonomiczne'!$V$51</f>
        <v>42.295314787673156</v>
      </c>
      <c r="E65" s="506">
        <f>E54*'Wskaźniki makroekonomiczne'!$V$51</f>
        <v>20.430787651672627</v>
      </c>
      <c r="F65" s="506">
        <f>F54*'Wskaźniki makroekonomiczne'!$V$51</f>
        <v>9.3193066481313735</v>
      </c>
      <c r="G65" s="506">
        <f>G54*'Wskaźniki makroekonomiczne'!$V$51</f>
        <v>3.2259138397377836</v>
      </c>
      <c r="H65" s="506">
        <f>H54*'Wskaźniki makroekonomiczne'!$V$51</f>
        <v>64.159841923673682</v>
      </c>
      <c r="I65" s="506">
        <f>I54*'Wskaźniki makroekonomiczne'!$V$51</f>
        <v>24.015136362492388</v>
      </c>
      <c r="J65" s="506">
        <f>J54*'Wskaźniki makroekonomiczne'!$V$51</f>
        <v>30.108529170885976</v>
      </c>
      <c r="K65" s="506">
        <f>K54*'Wskaźniki makroekonomiczne'!$V$51</f>
        <v>3.9427835819017347</v>
      </c>
      <c r="L65" s="506">
        <f>L54*'Wskaźniki makroekonomiczne'!$V$51</f>
        <v>19.355483038426698</v>
      </c>
      <c r="M65" s="506">
        <f>M54*'Wskaźniki makroekonomiczne'!$V$51</f>
        <v>8.1293028761392154</v>
      </c>
    </row>
    <row r="66" spans="1:13" ht="15">
      <c r="A66" s="90" t="s">
        <v>177</v>
      </c>
      <c r="B66" s="506">
        <f>B55*'Wskaźniki makroekonomiczne'!$V$51*('Zmiany klimatyczne(CO2)'!$V$14/'Zmiany klimatyczne(CO2)'!$K$14)</f>
        <v>32.387627021153612</v>
      </c>
      <c r="C66" s="506">
        <f>C55*'Wskaźniki makroekonomiczne'!$V$51*('Zmiany klimatyczne(CO2)'!$V$14/'Zmiany klimatyczne(CO2)'!$K$14)</f>
        <v>17.273401077948595</v>
      </c>
      <c r="D66" s="506">
        <f>D55*'Wskaźniki makroekonomiczne'!$V$51*('Zmiany klimatyczne(CO2)'!$V$14/'Zmiany klimatyczne(CO2)'!$K$14)</f>
        <v>20.512163780063958</v>
      </c>
      <c r="E66" s="506">
        <f>E55*'Wskaźniki makroekonomiczne'!$V$51*('Zmiany klimatyczne(CO2)'!$V$14/'Zmiany klimatyczne(CO2)'!$K$14)</f>
        <v>30.228451886410042</v>
      </c>
      <c r="F66" s="506">
        <f>F55*'Wskaźniki makroekonomiczne'!$V$51*('Zmiany klimatyczne(CO2)'!$V$14/'Zmiany klimatyczne(CO2)'!$K$14)</f>
        <v>3.2387627021153618</v>
      </c>
      <c r="G66" s="506">
        <f>G55*'Wskaźniki makroekonomiczne'!$V$51*('Zmiany klimatyczne(CO2)'!$V$14/'Zmiany klimatyczne(CO2)'!$K$14)</f>
        <v>86.367005389742971</v>
      </c>
      <c r="H66" s="506">
        <f>H55*'Wskaźniki makroekonomiczne'!$V$51*('Zmiany klimatyczne(CO2)'!$V$14/'Zmiany klimatyczne(CO2)'!$K$14)</f>
        <v>82.04865512025583</v>
      </c>
      <c r="I66" s="506">
        <f>I55*'Wskaźniki makroekonomiczne'!$V$51*('Zmiany klimatyczne(CO2)'!$V$14/'Zmiany klimatyczne(CO2)'!$K$14)</f>
        <v>18.352988645320384</v>
      </c>
      <c r="J66" s="506">
        <f>J55*'Wskaźniki makroekonomiczne'!$V$51*('Zmiany klimatyczne(CO2)'!$V$14/'Zmiany klimatyczne(CO2)'!$K$14)</f>
        <v>28.069276751666468</v>
      </c>
      <c r="K66" s="506">
        <f>K55*'Wskaźniki makroekonomiczne'!$V$51*('Zmiany klimatyczne(CO2)'!$V$14/'Zmiany klimatyczne(CO2)'!$K$14)</f>
        <v>2.1591751347435744</v>
      </c>
      <c r="L66" s="506">
        <f>L55*'Wskaźniki makroekonomiczne'!$V$51*('Zmiany klimatyczne(CO2)'!$V$14/'Zmiany klimatyczne(CO2)'!$K$14)</f>
        <v>6.4775254042307235</v>
      </c>
      <c r="M66" s="506">
        <f>M55*'Wskaźniki makroekonomiczne'!$V$51*('Zmiany klimatyczne(CO2)'!$V$14/'Zmiany klimatyczne(CO2)'!$K$14)</f>
        <v>2.720560669776904</v>
      </c>
    </row>
    <row r="67" spans="1:13" ht="15">
      <c r="A67" s="30" t="s">
        <v>101</v>
      </c>
      <c r="B67" s="506">
        <f>B56*'Wskaźniki makroekonomiczne'!$V$51</f>
        <v>6.09339280839359</v>
      </c>
      <c r="C67" s="506">
        <f>C56*'Wskaźniki makroekonomiczne'!$V$51</f>
        <v>5.7349579373116146</v>
      </c>
      <c r="D67" s="506">
        <f>D56*'Wskaźniki makroekonomiczne'!$V$51</f>
        <v>51.614621435804537</v>
      </c>
      <c r="E67" s="506">
        <f>E56*'Wskaźniki makroekonomiczne'!$V$51</f>
        <v>7.1686974216395178</v>
      </c>
      <c r="F67" s="506">
        <f>F56*'Wskaźniki makroekonomiczne'!$V$51</f>
        <v>4.3012184529837096</v>
      </c>
      <c r="G67" s="506">
        <f>G56*'Wskaźniki makroekonomiczne'!$V$51</f>
        <v>3.5843487108197589</v>
      </c>
      <c r="H67" s="506">
        <f>H56*'Wskaźniki makroekonomiczne'!$V$51</f>
        <v>22.58139687816448</v>
      </c>
      <c r="I67" s="506">
        <f>I56*'Wskaźniki makroekonomiczne'!$V$51</f>
        <v>6.4518276794755671</v>
      </c>
      <c r="J67" s="506">
        <f>J56*'Wskaźniki makroekonomiczne'!$V$51</f>
        <v>8.9608717770493964</v>
      </c>
      <c r="K67" s="506">
        <f>K56*'Wskaźniki makroekonomiczne'!$V$51</f>
        <v>3.5843487108197589</v>
      </c>
      <c r="L67" s="506">
        <f>L56*'Wskaźniki makroekonomiczne'!$V$51</f>
        <v>0</v>
      </c>
      <c r="M67" s="506">
        <f>M56*'Wskaźniki makroekonomiczne'!$V$51</f>
        <v>0</v>
      </c>
    </row>
    <row r="68" spans="1:13" ht="15">
      <c r="A68" s="90" t="s">
        <v>179</v>
      </c>
      <c r="B68" s="506">
        <f>B57*'Wskaźniki makroekonomiczne'!$V$51</f>
        <v>72.618904881208323</v>
      </c>
      <c r="C68" s="506">
        <f>C57*'Wskaźniki makroekonomiczne'!$V$51</f>
        <v>31.219677271240098</v>
      </c>
      <c r="D68" s="506">
        <f>D57*'Wskaźniki makroekonomiczne'!$V$51</f>
        <v>60.647180187070326</v>
      </c>
      <c r="E68" s="506">
        <f>E57*'Wskaźniki makroekonomiczne'!$V$51</f>
        <v>68.174312479791823</v>
      </c>
      <c r="F68" s="506">
        <f>F57*'Wskaźniki makroekonomiczne'!$V$51</f>
        <v>0</v>
      </c>
      <c r="G68" s="506">
        <f>G57*'Wskaźniki makroekonomiczne'!$V$51</f>
        <v>0</v>
      </c>
      <c r="H68" s="506">
        <f>H57*'Wskaźniki makroekonomiczne'!$V$51</f>
        <v>149.18059334431837</v>
      </c>
      <c r="I68" s="506">
        <f>I57*'Wskaźniki makroekonomiczne'!$V$51</f>
        <v>49.679073131961857</v>
      </c>
      <c r="J68" s="506">
        <f>J57*'Wskaźniki makroekonomiczne'!$V$51</f>
        <v>64.339059359214673</v>
      </c>
      <c r="K68" s="506">
        <f>K57*'Wskaźniki makroekonomiczne'!$V$51</f>
        <v>0</v>
      </c>
      <c r="L68" s="506">
        <f>L57*'Wskaźniki makroekonomiczne'!$V$51</f>
        <v>0</v>
      </c>
      <c r="M68" s="506">
        <f>M57*'Wskaźniki makroekonomiczne'!$V$51</f>
        <v>0</v>
      </c>
    </row>
    <row r="69" spans="1:13"/>
    <row r="70" spans="1:13" ht="15">
      <c r="A70" s="203" t="s">
        <v>217</v>
      </c>
    </row>
    <row r="71" spans="1:13" hidden="1"/>
    <row r="72" spans="1:13" hidden="1"/>
    <row r="73" spans="1:13" hidden="1"/>
    <row r="74" spans="1:13" hidden="1"/>
    <row r="75" spans="1:13" hidden="1"/>
    <row r="76" spans="1:13" hidden="1"/>
    <row r="77" spans="1:13" hidden="1"/>
    <row r="78" spans="1:13" hidden="1"/>
    <row r="79" spans="1:13" hidden="1"/>
    <row r="80" spans="1:13" hidden="1"/>
    <row r="81" hidden="1"/>
    <row r="82" hidden="1"/>
    <row r="83" hidden="1"/>
    <row r="84" hidden="1"/>
    <row r="85" hidden="1"/>
  </sheetData>
  <mergeCells count="21">
    <mergeCell ref="A4:A7"/>
    <mergeCell ref="A24:A27"/>
    <mergeCell ref="A49:A52"/>
    <mergeCell ref="A60:A63"/>
    <mergeCell ref="A35:A36"/>
    <mergeCell ref="B24:G24"/>
    <mergeCell ref="H24:M24"/>
    <mergeCell ref="B25:E25"/>
    <mergeCell ref="H25:J25"/>
    <mergeCell ref="B4:G4"/>
    <mergeCell ref="H4:M4"/>
    <mergeCell ref="B5:E5"/>
    <mergeCell ref="H5:J5"/>
    <mergeCell ref="B60:G60"/>
    <mergeCell ref="B61:E61"/>
    <mergeCell ref="H60:M60"/>
    <mergeCell ref="H61:J61"/>
    <mergeCell ref="B49:G49"/>
    <mergeCell ref="H49:M49"/>
    <mergeCell ref="B50:E50"/>
    <mergeCell ref="H50:J5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6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0" defaultRowHeight="12.75" zeroHeight="1" outlineLevelRow="1"/>
  <cols>
    <col min="1" max="1" width="25.625" style="1" customWidth="1"/>
    <col min="2" max="44" width="9" style="1" customWidth="1"/>
    <col min="45" max="45" width="10.25" style="1" bestFit="1" customWidth="1"/>
    <col min="46" max="61" width="9" style="1" customWidth="1"/>
    <col min="62" max="16384" width="9" style="1" hidden="1"/>
  </cols>
  <sheetData>
    <row r="1" spans="1:61" s="41" customFormat="1" ht="20.100000000000001" customHeight="1">
      <c r="A1" s="91" t="s">
        <v>150</v>
      </c>
      <c r="B1" s="36"/>
      <c r="C1" s="37"/>
      <c r="D1" s="36"/>
      <c r="E1" s="37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</row>
    <row r="2" spans="1:61" s="117" customFormat="1" ht="15" customHeight="1">
      <c r="A2" s="116"/>
      <c r="B2" s="39"/>
      <c r="C2" s="133"/>
      <c r="D2" s="133"/>
      <c r="E2" s="133"/>
      <c r="F2" s="133"/>
      <c r="G2" s="133"/>
      <c r="H2" s="133"/>
      <c r="I2" s="133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61" s="117" customFormat="1" ht="15" customHeight="1">
      <c r="A3" s="6" t="s">
        <v>240</v>
      </c>
      <c r="B3" s="39"/>
      <c r="C3" s="133"/>
      <c r="D3" s="133"/>
      <c r="E3" s="133"/>
      <c r="F3" s="133"/>
      <c r="G3" s="133"/>
      <c r="H3" s="133"/>
      <c r="I3" s="133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61" s="117" customFormat="1" ht="30">
      <c r="A4" s="210" t="s">
        <v>235</v>
      </c>
      <c r="B4" s="222" t="s">
        <v>232</v>
      </c>
      <c r="C4" s="222" t="s">
        <v>248</v>
      </c>
      <c r="D4" s="222" t="s">
        <v>249</v>
      </c>
      <c r="E4" s="222" t="s">
        <v>232</v>
      </c>
      <c r="G4" s="133"/>
      <c r="H4" s="133"/>
      <c r="I4" s="133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61" s="117" customFormat="1" ht="15">
      <c r="A5" s="234" t="s">
        <v>244</v>
      </c>
      <c r="B5" s="233" t="s">
        <v>242</v>
      </c>
      <c r="C5" s="233" t="s">
        <v>243</v>
      </c>
      <c r="D5" s="233" t="s">
        <v>243</v>
      </c>
      <c r="E5" s="233" t="s">
        <v>245</v>
      </c>
      <c r="G5" s="133"/>
      <c r="H5" s="133"/>
      <c r="I5" s="133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</row>
    <row r="6" spans="1:61" s="117" customFormat="1" ht="15" customHeight="1">
      <c r="A6" s="211" t="s">
        <v>151</v>
      </c>
      <c r="B6" s="223"/>
      <c r="C6" s="224" t="str">
        <f>IF(SUM(C7:C9)=$C$29,"—",IF(SUM(C7:C9)&lt;$C$29,$C$30,$C$31))</f>
        <v>—</v>
      </c>
      <c r="D6" s="224"/>
      <c r="E6" s="216">
        <f>SUMPRODUCT(C7:C9,B7:B9)</f>
        <v>12.87</v>
      </c>
      <c r="G6" s="133"/>
      <c r="H6" s="133"/>
      <c r="I6" s="133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61" s="117" customFormat="1" ht="15" customHeight="1">
      <c r="A7" s="213" t="s">
        <v>234</v>
      </c>
      <c r="B7" s="205">
        <v>17.72</v>
      </c>
      <c r="C7" s="218">
        <v>0</v>
      </c>
      <c r="D7" s="227"/>
      <c r="E7" s="228"/>
      <c r="G7" s="133"/>
      <c r="H7" s="133"/>
      <c r="I7" s="133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61" s="117" customFormat="1" ht="15" customHeight="1">
      <c r="A8" s="214" t="s">
        <v>53</v>
      </c>
      <c r="B8" s="220">
        <v>10.33</v>
      </c>
      <c r="C8" s="219">
        <f>100%-C9-C7</f>
        <v>0</v>
      </c>
      <c r="D8" s="229"/>
      <c r="E8" s="230"/>
      <c r="G8" s="133"/>
      <c r="H8" s="133"/>
      <c r="I8" s="133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61" s="117" customFormat="1" ht="15" customHeight="1">
      <c r="A9" s="215" t="s">
        <v>233</v>
      </c>
      <c r="B9" s="206">
        <v>12.87</v>
      </c>
      <c r="C9" s="221">
        <v>1</v>
      </c>
      <c r="D9" s="231"/>
      <c r="E9" s="232"/>
      <c r="G9" s="133"/>
      <c r="H9" s="133"/>
      <c r="I9" s="133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61" s="117" customFormat="1" ht="15" customHeight="1">
      <c r="A10" s="211" t="s">
        <v>236</v>
      </c>
      <c r="B10" s="223"/>
      <c r="C10" s="224"/>
      <c r="D10" s="224" t="str">
        <f>IF(SUM(D11,D15)=$C$29,"—",IF(SUM(D11,D15)&lt;$C$29,$C$30,$C$31))</f>
        <v>—</v>
      </c>
      <c r="E10" s="216">
        <f>D11*E11+D15*E15</f>
        <v>5.2200000000000006</v>
      </c>
      <c r="G10" s="133"/>
      <c r="H10" s="133"/>
      <c r="I10" s="133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61" s="117" customFormat="1" ht="15" customHeight="1">
      <c r="A11" s="212" t="s">
        <v>237</v>
      </c>
      <c r="B11" s="226"/>
      <c r="C11" s="225" t="str">
        <f>IF(SUM(C12:C14)=$C$29,"—",IF(SUM(C12:C14)&lt;$C$29,$C$30,$C$31))</f>
        <v>—</v>
      </c>
      <c r="D11" s="217">
        <v>0.8</v>
      </c>
      <c r="E11" s="111">
        <f>SUMPRODUCT(C12:C14,B12:B14)</f>
        <v>4.9400000000000004</v>
      </c>
      <c r="G11" s="133"/>
      <c r="H11" s="133"/>
      <c r="I11" s="133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61" s="117" customFormat="1" ht="15" customHeight="1">
      <c r="A12" s="213" t="s">
        <v>234</v>
      </c>
      <c r="B12" s="205">
        <v>7.36</v>
      </c>
      <c r="C12" s="218">
        <v>0</v>
      </c>
      <c r="D12" s="227"/>
      <c r="E12" s="228"/>
      <c r="G12" s="133"/>
      <c r="H12" s="133"/>
      <c r="I12" s="133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61" s="117" customFormat="1" ht="15" customHeight="1">
      <c r="A13" s="214" t="s">
        <v>53</v>
      </c>
      <c r="B13" s="220">
        <v>3.55</v>
      </c>
      <c r="C13" s="219">
        <f>100%-C14-C12</f>
        <v>0</v>
      </c>
      <c r="D13" s="229"/>
      <c r="E13" s="230"/>
      <c r="G13" s="133"/>
      <c r="H13" s="133"/>
      <c r="I13" s="133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61" s="117" customFormat="1" ht="15" customHeight="1">
      <c r="A14" s="215" t="s">
        <v>233</v>
      </c>
      <c r="B14" s="206">
        <v>4.9400000000000004</v>
      </c>
      <c r="C14" s="221">
        <v>1</v>
      </c>
      <c r="D14" s="231"/>
      <c r="E14" s="232"/>
      <c r="G14" s="133"/>
      <c r="H14" s="133"/>
      <c r="I14" s="133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61" s="117" customFormat="1" ht="15" customHeight="1">
      <c r="A15" s="212" t="s">
        <v>238</v>
      </c>
      <c r="B15" s="226"/>
      <c r="C15" s="225" t="str">
        <f>IF(SUM(C16:C18)=$C$29,"—",IF(SUM(C16:C18)&lt;$C$29,$C$30,$C$31))</f>
        <v>—</v>
      </c>
      <c r="D15" s="217">
        <f>(100%-D11)</f>
        <v>0.19999999999999996</v>
      </c>
      <c r="E15" s="111">
        <f>SUMPRODUCT(C16:C18,B16:B18)</f>
        <v>6.34</v>
      </c>
      <c r="G15" s="133"/>
      <c r="H15" s="133"/>
      <c r="I15" s="133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61" s="117" customFormat="1" ht="15" customHeight="1">
      <c r="A16" s="213" t="s">
        <v>234</v>
      </c>
      <c r="B16" s="205">
        <v>9.4600000000000009</v>
      </c>
      <c r="C16" s="218">
        <v>0</v>
      </c>
      <c r="D16" s="227"/>
      <c r="E16" s="228"/>
      <c r="G16" s="133"/>
      <c r="H16" s="133"/>
      <c r="I16" s="133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117" customFormat="1" ht="15" customHeight="1">
      <c r="A17" s="214" t="s">
        <v>53</v>
      </c>
      <c r="B17" s="220">
        <v>4.5599999999999996</v>
      </c>
      <c r="C17" s="219">
        <f>100%-C18-C16</f>
        <v>0</v>
      </c>
      <c r="D17" s="229"/>
      <c r="E17" s="230"/>
      <c r="G17" s="133"/>
      <c r="H17" s="133"/>
      <c r="I17" s="133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117" customFormat="1" ht="15" customHeight="1">
      <c r="A18" s="215" t="s">
        <v>233</v>
      </c>
      <c r="B18" s="206">
        <v>6.34</v>
      </c>
      <c r="C18" s="221">
        <v>1</v>
      </c>
      <c r="D18" s="231"/>
      <c r="E18" s="232"/>
      <c r="G18" s="133"/>
      <c r="H18" s="133"/>
      <c r="I18" s="133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117" customFormat="1" ht="15" customHeight="1">
      <c r="A19" s="211" t="s">
        <v>239</v>
      </c>
      <c r="B19" s="223"/>
      <c r="C19" s="224"/>
      <c r="D19" s="224" t="str">
        <f>IF(SUM(D20,D24)=$C$29,"—",IF(SUM(D20,D24)&lt;$C$29,$C$30,$C$31))</f>
        <v>—</v>
      </c>
      <c r="E19" s="216">
        <f>D20*E20+D24*E24</f>
        <v>4.8479999999999999</v>
      </c>
      <c r="G19" s="133"/>
      <c r="H19" s="133"/>
      <c r="I19" s="133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117" customFormat="1" ht="15" customHeight="1">
      <c r="A20" s="212" t="s">
        <v>237</v>
      </c>
      <c r="B20" s="226"/>
      <c r="C20" s="225" t="str">
        <f>IF(SUM(C21:C23)=$C$29,"—",IF(SUM(C21:C23)&lt;$C$29,$C$30,$C$31))</f>
        <v>—</v>
      </c>
      <c r="D20" s="217">
        <v>0.4</v>
      </c>
      <c r="E20" s="111">
        <f>SUMPRODUCT(C21:C23,B21:B23)</f>
        <v>4.1399999999999997</v>
      </c>
      <c r="G20" s="133"/>
      <c r="H20" s="133"/>
      <c r="I20" s="133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117" customFormat="1" ht="15" customHeight="1">
      <c r="A21" s="213" t="s">
        <v>234</v>
      </c>
      <c r="B21" s="205">
        <v>6.17</v>
      </c>
      <c r="C21" s="218">
        <v>0</v>
      </c>
      <c r="D21" s="227"/>
      <c r="E21" s="228"/>
      <c r="G21" s="133"/>
      <c r="H21" s="133"/>
      <c r="I21" s="133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117" customFormat="1" ht="15" customHeight="1">
      <c r="A22" s="214" t="s">
        <v>53</v>
      </c>
      <c r="B22" s="220">
        <v>2.97</v>
      </c>
      <c r="C22" s="219">
        <f>100%-C23-C21</f>
        <v>0</v>
      </c>
      <c r="D22" s="229"/>
      <c r="E22" s="230"/>
      <c r="G22" s="133"/>
      <c r="H22" s="133"/>
      <c r="I22" s="133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117" customFormat="1" ht="15" customHeight="1">
      <c r="A23" s="215" t="s">
        <v>233</v>
      </c>
      <c r="B23" s="206">
        <v>4.1399999999999997</v>
      </c>
      <c r="C23" s="221">
        <v>1</v>
      </c>
      <c r="D23" s="231"/>
      <c r="E23" s="232"/>
      <c r="G23" s="133"/>
      <c r="H23" s="133"/>
      <c r="I23" s="133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117" customFormat="1" ht="15" customHeight="1">
      <c r="A24" s="212" t="s">
        <v>238</v>
      </c>
      <c r="B24" s="226"/>
      <c r="C24" s="225" t="str">
        <f>IF(SUM(C25:C27)=$C$29,"—",IF(SUM(C25:C27)&lt;$C$29,$C$30,$C$31))</f>
        <v>—</v>
      </c>
      <c r="D24" s="217">
        <f>(100%-D20)</f>
        <v>0.6</v>
      </c>
      <c r="E24" s="111">
        <f>SUMPRODUCT(C25:C27,B25:B27)</f>
        <v>5.32</v>
      </c>
      <c r="G24" s="133"/>
      <c r="H24" s="133"/>
      <c r="I24" s="133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117" customFormat="1" ht="15" customHeight="1">
      <c r="A25" s="213" t="s">
        <v>234</v>
      </c>
      <c r="B25" s="205">
        <v>7.93</v>
      </c>
      <c r="C25" s="218">
        <v>0</v>
      </c>
      <c r="D25" s="227"/>
      <c r="E25" s="228"/>
      <c r="G25" s="133"/>
      <c r="H25" s="133"/>
      <c r="I25" s="133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117" customFormat="1" ht="15" customHeight="1">
      <c r="A26" s="214" t="s">
        <v>53</v>
      </c>
      <c r="B26" s="220">
        <v>3.82</v>
      </c>
      <c r="C26" s="219">
        <f>100%-C27-C25</f>
        <v>0</v>
      </c>
      <c r="D26" s="229"/>
      <c r="E26" s="230"/>
      <c r="G26" s="133"/>
      <c r="H26" s="133"/>
      <c r="I26" s="133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117" customFormat="1" ht="15" customHeight="1">
      <c r="A27" s="215" t="s">
        <v>233</v>
      </c>
      <c r="B27" s="206">
        <v>5.32</v>
      </c>
      <c r="C27" s="221">
        <v>1</v>
      </c>
      <c r="D27" s="231"/>
      <c r="E27" s="232"/>
      <c r="G27" s="133"/>
      <c r="H27" s="133"/>
      <c r="I27" s="133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117" customFormat="1" ht="15" customHeight="1">
      <c r="A28" s="174" t="s">
        <v>211</v>
      </c>
      <c r="B28" s="39"/>
      <c r="C28" s="133"/>
      <c r="D28" s="133"/>
      <c r="E28" s="133"/>
      <c r="F28" s="133"/>
      <c r="G28" s="133"/>
      <c r="H28" s="133"/>
      <c r="I28" s="133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117" customFormat="1" ht="15" hidden="1" customHeight="1" outlineLevel="1">
      <c r="A29" s="174"/>
      <c r="B29" s="39"/>
      <c r="C29" s="235">
        <v>1</v>
      </c>
      <c r="D29" s="133"/>
      <c r="E29" s="133"/>
      <c r="F29" s="133"/>
      <c r="G29" s="133"/>
      <c r="H29" s="133"/>
      <c r="I29" s="133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117" customFormat="1" ht="15" hidden="1" customHeight="1" outlineLevel="1">
      <c r="A30" s="174"/>
      <c r="B30" s="39"/>
      <c r="C30" s="133" t="s">
        <v>246</v>
      </c>
      <c r="D30" s="133"/>
      <c r="E30" s="133"/>
      <c r="F30" s="133"/>
      <c r="G30" s="133"/>
      <c r="H30" s="133"/>
      <c r="I30" s="133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117" customFormat="1" ht="15" hidden="1" customHeight="1" outlineLevel="1">
      <c r="A31" s="174"/>
      <c r="B31" s="39"/>
      <c r="C31" s="133" t="s">
        <v>247</v>
      </c>
      <c r="D31" s="133"/>
      <c r="E31" s="133"/>
      <c r="F31" s="133"/>
      <c r="G31" s="133"/>
      <c r="H31" s="133"/>
      <c r="I31" s="133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117" customFormat="1" ht="15" customHeight="1" collapsed="1">
      <c r="A32" s="116"/>
      <c r="B32" s="39"/>
      <c r="C32" s="133"/>
      <c r="D32" s="133"/>
      <c r="E32" s="133"/>
      <c r="F32" s="133"/>
      <c r="G32" s="133"/>
      <c r="H32" s="133"/>
      <c r="I32" s="133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61" s="117" customFormat="1" ht="15" customHeight="1">
      <c r="A33" s="6" t="s">
        <v>207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61" s="117" customFormat="1" ht="15" customHeight="1">
      <c r="A34" s="149" t="s">
        <v>182</v>
      </c>
      <c r="B34" s="236" t="s">
        <v>253</v>
      </c>
      <c r="C34" s="237">
        <f>'Wskaźniki makroekonomiczne'!C1</f>
        <v>2002</v>
      </c>
      <c r="D34" s="31">
        <f>C34+1</f>
        <v>2003</v>
      </c>
      <c r="E34" s="31">
        <f t="shared" ref="E34:BI34" si="0">D34+1</f>
        <v>2004</v>
      </c>
      <c r="F34" s="31">
        <f t="shared" si="0"/>
        <v>2005</v>
      </c>
      <c r="G34" s="31">
        <f t="shared" si="0"/>
        <v>2006</v>
      </c>
      <c r="H34" s="31">
        <f t="shared" si="0"/>
        <v>2007</v>
      </c>
      <c r="I34" s="31">
        <f t="shared" si="0"/>
        <v>2008</v>
      </c>
      <c r="J34" s="31">
        <f t="shared" si="0"/>
        <v>2009</v>
      </c>
      <c r="K34" s="31">
        <f t="shared" si="0"/>
        <v>2010</v>
      </c>
      <c r="L34" s="31">
        <f t="shared" si="0"/>
        <v>2011</v>
      </c>
      <c r="M34" s="31">
        <f t="shared" si="0"/>
        <v>2012</v>
      </c>
      <c r="N34" s="31">
        <f t="shared" si="0"/>
        <v>2013</v>
      </c>
      <c r="O34" s="31">
        <f t="shared" si="0"/>
        <v>2014</v>
      </c>
      <c r="P34" s="31">
        <f t="shared" si="0"/>
        <v>2015</v>
      </c>
      <c r="Q34" s="31">
        <f t="shared" si="0"/>
        <v>2016</v>
      </c>
      <c r="R34" s="31">
        <f t="shared" si="0"/>
        <v>2017</v>
      </c>
      <c r="S34" s="31">
        <f t="shared" si="0"/>
        <v>2018</v>
      </c>
      <c r="T34" s="31">
        <f t="shared" si="0"/>
        <v>2019</v>
      </c>
      <c r="U34" s="31">
        <f t="shared" si="0"/>
        <v>2020</v>
      </c>
      <c r="V34" s="31">
        <f t="shared" si="0"/>
        <v>2021</v>
      </c>
      <c r="W34" s="31">
        <f t="shared" si="0"/>
        <v>2022</v>
      </c>
      <c r="X34" s="31">
        <f t="shared" si="0"/>
        <v>2023</v>
      </c>
      <c r="Y34" s="31">
        <f t="shared" si="0"/>
        <v>2024</v>
      </c>
      <c r="Z34" s="31">
        <f t="shared" si="0"/>
        <v>2025</v>
      </c>
      <c r="AA34" s="31">
        <f t="shared" si="0"/>
        <v>2026</v>
      </c>
      <c r="AB34" s="31">
        <f t="shared" si="0"/>
        <v>2027</v>
      </c>
      <c r="AC34" s="31">
        <f t="shared" si="0"/>
        <v>2028</v>
      </c>
      <c r="AD34" s="31">
        <f t="shared" si="0"/>
        <v>2029</v>
      </c>
      <c r="AE34" s="31">
        <f t="shared" si="0"/>
        <v>2030</v>
      </c>
      <c r="AF34" s="31">
        <f t="shared" si="0"/>
        <v>2031</v>
      </c>
      <c r="AG34" s="31">
        <f t="shared" si="0"/>
        <v>2032</v>
      </c>
      <c r="AH34" s="31">
        <f t="shared" si="0"/>
        <v>2033</v>
      </c>
      <c r="AI34" s="31">
        <f t="shared" si="0"/>
        <v>2034</v>
      </c>
      <c r="AJ34" s="31">
        <f t="shared" si="0"/>
        <v>2035</v>
      </c>
      <c r="AK34" s="31">
        <f t="shared" si="0"/>
        <v>2036</v>
      </c>
      <c r="AL34" s="31">
        <f t="shared" si="0"/>
        <v>2037</v>
      </c>
      <c r="AM34" s="31">
        <f t="shared" si="0"/>
        <v>2038</v>
      </c>
      <c r="AN34" s="31">
        <f t="shared" si="0"/>
        <v>2039</v>
      </c>
      <c r="AO34" s="31">
        <f t="shared" si="0"/>
        <v>2040</v>
      </c>
      <c r="AP34" s="31">
        <f t="shared" si="0"/>
        <v>2041</v>
      </c>
      <c r="AQ34" s="31">
        <f t="shared" si="0"/>
        <v>2042</v>
      </c>
      <c r="AR34" s="31">
        <f t="shared" si="0"/>
        <v>2043</v>
      </c>
      <c r="AS34" s="31">
        <f t="shared" si="0"/>
        <v>2044</v>
      </c>
      <c r="AT34" s="31">
        <f t="shared" si="0"/>
        <v>2045</v>
      </c>
      <c r="AU34" s="31">
        <f t="shared" si="0"/>
        <v>2046</v>
      </c>
      <c r="AV34" s="31">
        <f t="shared" si="0"/>
        <v>2047</v>
      </c>
      <c r="AW34" s="31">
        <f t="shared" si="0"/>
        <v>2048</v>
      </c>
      <c r="AX34" s="31">
        <f t="shared" si="0"/>
        <v>2049</v>
      </c>
      <c r="AY34" s="31">
        <f t="shared" si="0"/>
        <v>2050</v>
      </c>
      <c r="AZ34" s="31">
        <f t="shared" si="0"/>
        <v>2051</v>
      </c>
      <c r="BA34" s="31">
        <f t="shared" si="0"/>
        <v>2052</v>
      </c>
      <c r="BB34" s="31">
        <f t="shared" si="0"/>
        <v>2053</v>
      </c>
      <c r="BC34" s="31">
        <f t="shared" si="0"/>
        <v>2054</v>
      </c>
      <c r="BD34" s="31">
        <f t="shared" si="0"/>
        <v>2055</v>
      </c>
      <c r="BE34" s="31">
        <f t="shared" si="0"/>
        <v>2056</v>
      </c>
      <c r="BF34" s="31">
        <f t="shared" si="0"/>
        <v>2057</v>
      </c>
      <c r="BG34" s="31">
        <f t="shared" si="0"/>
        <v>2058</v>
      </c>
      <c r="BH34" s="31">
        <f t="shared" si="0"/>
        <v>2059</v>
      </c>
      <c r="BI34" s="31">
        <f t="shared" si="0"/>
        <v>2060</v>
      </c>
    </row>
    <row r="35" spans="1:61" s="117" customFormat="1" ht="15" customHeight="1">
      <c r="A35" s="150" t="s">
        <v>50</v>
      </c>
      <c r="B35" s="209"/>
      <c r="C35" s="356">
        <f>E6*'Wskaźniki makroekonomiczne'!C$25</f>
        <v>49.644737999999997</v>
      </c>
      <c r="D35" s="357">
        <f>C35*'Wskaźniki makroekonomiczne'!D$42</f>
        <v>50.867754690317135</v>
      </c>
      <c r="E35" s="7">
        <f>D35*'Wskaźniki makroekonomiczne'!E$42</f>
        <v>54.017048516340466</v>
      </c>
      <c r="F35" s="7">
        <f>E35*'Wskaźniki makroekonomiczne'!F$42</f>
        <v>56.171941321656718</v>
      </c>
      <c r="G35" s="7">
        <f>F35*'Wskaźniki makroekonomiczne'!G$42</f>
        <v>58.639131412041074</v>
      </c>
      <c r="H35" s="7">
        <f>G35*'Wskaźniki makroekonomiczne'!H$42</f>
        <v>62.300116660087205</v>
      </c>
      <c r="I35" s="7">
        <f>H35*'Wskaźniki makroekonomiczne'!I$42</f>
        <v>66.279247044668665</v>
      </c>
      <c r="J35" s="7">
        <f>I35*'Wskaźniki makroekonomiczne'!J$42</f>
        <v>69.894648842679985</v>
      </c>
      <c r="K35" s="7">
        <f>J35*'Wskaźniki makroekonomiczne'!K$42</f>
        <v>73.026094916135648</v>
      </c>
      <c r="L35" s="7">
        <f>K35*'Wskaźniki makroekonomiczne'!L$42</f>
        <v>77.694689687025075</v>
      </c>
      <c r="M35" s="7">
        <f>L35*'Wskaźniki makroekonomiczne'!M$42</f>
        <v>81.093163574715405</v>
      </c>
      <c r="N35" s="7">
        <f>M35*'Wskaźniki makroekonomiczne'!N$42</f>
        <v>82.191928502040767</v>
      </c>
      <c r="O35" s="7">
        <f>N35*'Wskaźniki makroekonomiczne'!O$42</f>
        <v>83.673402046391274</v>
      </c>
      <c r="P35" s="7">
        <f>O35*'Wskaźniki makroekonomiczne'!P$42</f>
        <v>84.834409021523982</v>
      </c>
      <c r="Q35" s="7">
        <f>P35*'Wskaźniki makroekonomiczne'!Q$42</f>
        <v>85.977187086584323</v>
      </c>
      <c r="R35" s="7">
        <f>Q35*'Wskaźniki makroekonomiczne'!R$42</f>
        <v>89.449257081218235</v>
      </c>
      <c r="S35" s="7">
        <f>R35*'Wskaźniki makroekonomiczne'!S$42</f>
        <v>92.9681913494166</v>
      </c>
      <c r="T35" s="7">
        <f>S35*'Wskaźniki makroekonomiczne'!T$42</f>
        <v>97.152811964816095</v>
      </c>
      <c r="U35" s="7">
        <f>T35*'Wskaźniki makroekonomiczne'!U$42</f>
        <v>99.635837977288745</v>
      </c>
      <c r="V35" s="7">
        <f>U35*'Wskaźniki makroekonomiczne'!V$42</f>
        <v>107.9239895230271</v>
      </c>
      <c r="W35" s="7">
        <f>V35*'Wskaźniki makroekonomiczne'!W$42</f>
        <v>110.08201715497231</v>
      </c>
      <c r="X35" s="7">
        <f>W35*'Wskaźniki makroekonomiczne'!X$42</f>
        <v>111.96142187780265</v>
      </c>
      <c r="Y35" s="7">
        <f>X35*'Wskaźniki makroekonomiczne'!Y$42</f>
        <v>113.7707919516055</v>
      </c>
      <c r="Z35" s="7">
        <f>Y35*'Wskaźniki makroekonomiczne'!Z$42</f>
        <v>115.67696763930859</v>
      </c>
      <c r="AA35" s="7">
        <f>Z35*'Wskaźniki makroekonomiczne'!AA$42</f>
        <v>117.56790323282186</v>
      </c>
      <c r="AB35" s="7">
        <f>AA35*'Wskaźniki makroekonomiczne'!AB$42</f>
        <v>119.50079750928072</v>
      </c>
      <c r="AC35" s="7">
        <f>AB35*'Wskaźniki makroekonomiczne'!AC$42</f>
        <v>121.41669661571517</v>
      </c>
      <c r="AD35" s="7">
        <f>AC35*'Wskaźniki makroekonomiczne'!AD$42</f>
        <v>123.31347457276712</v>
      </c>
      <c r="AE35" s="7">
        <f>AD35*'Wskaźniki makroekonomiczne'!AE$42</f>
        <v>125.18889959123079</v>
      </c>
      <c r="AF35" s="7">
        <f>AE35*'Wskaźniki makroekonomiczne'!AF$42</f>
        <v>127.10524277878193</v>
      </c>
      <c r="AG35" s="7">
        <f>AF35*'Wskaźniki makroekonomiczne'!AG$42</f>
        <v>128.99895849826123</v>
      </c>
      <c r="AH35" s="7">
        <f>AG35*'Wskaźniki makroekonomiczne'!AH$42</f>
        <v>130.9320066507459</v>
      </c>
      <c r="AI35" s="7">
        <f>AH35*'Wskaźniki makroekonomiczne'!AI$42</f>
        <v>132.83855593155829</v>
      </c>
      <c r="AJ35" s="7">
        <f>AI35*'Wskaźniki makroekonomiczne'!AJ$42</f>
        <v>134.71527000081434</v>
      </c>
      <c r="AK35" s="7">
        <f>AJ35*'Wskaźniki makroekonomiczne'!AK$42</f>
        <v>136.56000907107784</v>
      </c>
      <c r="AL35" s="7">
        <f>AK35*'Wskaźniki makroekonomiczne'!AL$42</f>
        <v>138.36959382692334</v>
      </c>
      <c r="AM35" s="7">
        <f>AL35*'Wskaźniki makroekonomiczne'!AM$42</f>
        <v>140.14085729836867</v>
      </c>
      <c r="AN35" s="7">
        <f>AM35*'Wskaźniki makroekonomiczne'!AN$42</f>
        <v>141.87053511766891</v>
      </c>
      <c r="AO35" s="7">
        <f>AN35*'Wskaźniki makroekonomiczne'!AO$42</f>
        <v>143.62722350081651</v>
      </c>
      <c r="AP35" s="7">
        <f>AO35*'Wskaźniki makroekonomiczne'!AP$42</f>
        <v>145.26579871494405</v>
      </c>
      <c r="AQ35" s="7">
        <f>AP35*'Wskaźniki makroekonomiczne'!AQ$42</f>
        <v>146.92751723963588</v>
      </c>
      <c r="AR35" s="7">
        <f>AQ35*'Wskaźniki makroekonomiczne'!AR$42</f>
        <v>148.61204104192635</v>
      </c>
      <c r="AS35" s="7">
        <f>AR35*'Wskaźniki makroekonomiczne'!AS$42</f>
        <v>150.24508947745841</v>
      </c>
      <c r="AT35" s="7">
        <f>AS35*'Wskaźniki makroekonomiczne'!AT$42</f>
        <v>151.8241768103511</v>
      </c>
      <c r="AU35" s="7">
        <f>AT35*'Wskaźniki makroekonomiczne'!AU$42</f>
        <v>153.3468808195276</v>
      </c>
      <c r="AV35" s="7">
        <f>AU35*'Wskaźniki makroekonomiczne'!AV$42</f>
        <v>154.88823344513304</v>
      </c>
      <c r="AW35" s="7">
        <f>AV35*'Wskaźniki makroekonomiczne'!AW$42</f>
        <v>156.44768604127106</v>
      </c>
      <c r="AX35" s="7">
        <f>AW35*'Wskaźniki makroekonomiczne'!AX$42</f>
        <v>158.02523169403707</v>
      </c>
      <c r="AY35" s="7">
        <f>AX35*'Wskaźniki makroekonomiczne'!AY$42</f>
        <v>159.54098901363537</v>
      </c>
      <c r="AZ35" s="7">
        <f>AY35*'Wskaźniki makroekonomiczne'!AZ$42</f>
        <v>161.05798043781667</v>
      </c>
      <c r="BA35" s="7">
        <f>AZ35*'Wskaźniki makroekonomiczne'!BA$42</f>
        <v>162.58939613625668</v>
      </c>
      <c r="BB35" s="7">
        <f>BA35*'Wskaźniki makroekonomiczne'!BB$42</f>
        <v>164.13537326179926</v>
      </c>
      <c r="BC35" s="7">
        <f>BB35*'Wskaźniki makroekonomiczne'!BC$42</f>
        <v>165.69605027140253</v>
      </c>
      <c r="BD35" s="7">
        <f>BC35*'Wskaźniki makroekonomiczne'!BD$42</f>
        <v>167.27156693853908</v>
      </c>
      <c r="BE35" s="7">
        <f>BD35*'Wskaźniki makroekonomiczne'!BE$42</f>
        <v>168.94611395239693</v>
      </c>
      <c r="BF35" s="7">
        <f>BE35*'Wskaźniki makroekonomiczne'!BF$42</f>
        <v>170.63742476988824</v>
      </c>
      <c r="BG35" s="7">
        <f>BF35*'Wskaźniki makroekonomiczne'!BG$42</f>
        <v>172.34566721258503</v>
      </c>
      <c r="BH35" s="7">
        <f>BG35*'Wskaźniki makroekonomiczne'!BH$42</f>
        <v>174.15760997144818</v>
      </c>
      <c r="BI35" s="7">
        <f>BH35*'Wskaźniki makroekonomiczne'!BI$42</f>
        <v>175.98860244948614</v>
      </c>
    </row>
    <row r="36" spans="1:61" s="117" customFormat="1" ht="15" customHeight="1">
      <c r="A36" s="164" t="s">
        <v>210</v>
      </c>
      <c r="B36" s="209"/>
      <c r="C36" s="356">
        <f>E10*'Wskaźniki makroekonomiczne'!C$25</f>
        <v>20.135628000000004</v>
      </c>
      <c r="D36" s="357">
        <f>C36*'Wskaźniki makroekonomiczne'!D$42</f>
        <v>20.631676727541223</v>
      </c>
      <c r="E36" s="7">
        <f>D36*'Wskaźniki makroekonomiczne'!E$42</f>
        <v>21.909012684949289</v>
      </c>
      <c r="F36" s="7">
        <f>E36*'Wskaźniki makroekonomiczne'!F$42</f>
        <v>22.783025151441198</v>
      </c>
      <c r="G36" s="7">
        <f>F36*'Wskaźniki makroekonomiczne'!G$42</f>
        <v>23.783703649639051</v>
      </c>
      <c r="H36" s="7">
        <f>G36*'Wskaźniki makroekonomiczne'!H$42</f>
        <v>25.26857878521021</v>
      </c>
      <c r="I36" s="7">
        <f>H36*'Wskaźniki makroekonomiczne'!I$42</f>
        <v>26.882491808327163</v>
      </c>
      <c r="J36" s="7">
        <f>I36*'Wskaźniki makroekonomiczne'!J$42</f>
        <v>28.348878551576512</v>
      </c>
      <c r="K36" s="7">
        <f>J36*'Wskaźniki makroekonomiczne'!K$42</f>
        <v>29.618975560390695</v>
      </c>
      <c r="L36" s="7">
        <f>K36*'Wskaźniki makroekonomiczne'!L$42</f>
        <v>31.512531481450747</v>
      </c>
      <c r="M36" s="7">
        <f>L36*'Wskaźniki makroekonomiczne'!M$42</f>
        <v>32.890933477856613</v>
      </c>
      <c r="N36" s="7">
        <f>M36*'Wskaźniki makroekonomiczne'!N$42</f>
        <v>33.336586385443127</v>
      </c>
      <c r="O36" s="7">
        <f>N36*'Wskaźniki makroekonomiczne'!O$42</f>
        <v>33.937463767067811</v>
      </c>
      <c r="P36" s="7">
        <f>O36*'Wskaźniki makroekonomiczne'!P$42</f>
        <v>34.40836170103772</v>
      </c>
      <c r="Q36" s="7">
        <f>P36*'Wskaźniki makroekonomiczne'!Q$42</f>
        <v>34.871866091062195</v>
      </c>
      <c r="R36" s="7">
        <f>Q36*'Wskaźniki makroekonomiczne'!R$42</f>
        <v>36.280118256717905</v>
      </c>
      <c r="S36" s="7">
        <f>R36*'Wskaźniki makroekonomiczne'!S$42</f>
        <v>37.707378309553611</v>
      </c>
      <c r="T36" s="7">
        <f>S36*'Wskaźniki makroekonomiczne'!T$42</f>
        <v>39.404637020694665</v>
      </c>
      <c r="U36" s="7">
        <f>T36*'Wskaźniki makroekonomiczne'!U$42</f>
        <v>40.411738480298958</v>
      </c>
      <c r="V36" s="7">
        <f>U36*'Wskaźniki makroekonomiczne'!V$42</f>
        <v>43.773366379969062</v>
      </c>
      <c r="W36" s="7">
        <f>V36*'Wskaźniki makroekonomiczne'!W$42</f>
        <v>44.648650314604183</v>
      </c>
      <c r="X36" s="7">
        <f>W36*'Wskaźniki makroekonomiczne'!X$42</f>
        <v>45.410926356031879</v>
      </c>
      <c r="Y36" s="7">
        <f>X36*'Wskaźniki makroekonomiczne'!Y$42</f>
        <v>46.144796735616254</v>
      </c>
      <c r="Z36" s="7">
        <f>Y36*'Wskaźniki makroekonomiczne'!Z$42</f>
        <v>46.917930930628692</v>
      </c>
      <c r="AA36" s="7">
        <f>Z36*'Wskaźniki makroekonomiczne'!AA$42</f>
        <v>47.684883828697018</v>
      </c>
      <c r="AB36" s="7">
        <f>AA36*'Wskaźniki makroekonomiczne'!AB$42</f>
        <v>48.46885493383418</v>
      </c>
      <c r="AC36" s="7">
        <f>AB36*'Wskaźniki makroekonomiczne'!AC$42</f>
        <v>49.245932893087314</v>
      </c>
      <c r="AD36" s="7">
        <f>AC36*'Wskaźniki makroekonomiczne'!AD$42</f>
        <v>50.015255421122376</v>
      </c>
      <c r="AE36" s="7">
        <f>AD36*'Wskaźniki makroekonomiczne'!AE$42</f>
        <v>50.775917316723024</v>
      </c>
      <c r="AF36" s="7">
        <f>AE36*'Wskaźniki makroekonomiczne'!AF$42</f>
        <v>51.553175392792717</v>
      </c>
      <c r="AG36" s="7">
        <f>AF36*'Wskaźniki makroekonomiczne'!AG$42</f>
        <v>52.321255894399705</v>
      </c>
      <c r="AH36" s="7">
        <f>AG36*'Wskaźniki makroekonomiczne'!AH$42</f>
        <v>53.105289410792089</v>
      </c>
      <c r="AI36" s="7">
        <f>AH36*'Wskaźniki makroekonomiczne'!AI$42</f>
        <v>53.878575133079629</v>
      </c>
      <c r="AJ36" s="7">
        <f>AI36*'Wskaźniki makroekonomiczne'!AJ$42</f>
        <v>54.639759860470193</v>
      </c>
      <c r="AK36" s="7">
        <f>AJ36*'Wskaźniki makroekonomiczne'!AK$42</f>
        <v>55.387975707150488</v>
      </c>
      <c r="AL36" s="7">
        <f>AK36*'Wskaźniki makroekonomiczne'!AL$42</f>
        <v>56.121933160570336</v>
      </c>
      <c r="AM36" s="7">
        <f>AL36*'Wskaźniki makroekonomiczne'!AM$42</f>
        <v>56.84034771542229</v>
      </c>
      <c r="AN36" s="7">
        <f>AM36*'Wskaźniki makroekonomiczne'!AN$42</f>
        <v>57.541895362411196</v>
      </c>
      <c r="AO36" s="7">
        <f>AN36*'Wskaźniki makroekonomiczne'!AO$42</f>
        <v>58.254398342988544</v>
      </c>
      <c r="AP36" s="7">
        <f>AO36*'Wskaźniki makroekonomiczne'!AP$42</f>
        <v>58.918995282984326</v>
      </c>
      <c r="AQ36" s="7">
        <f>AP36*'Wskaźniki makroekonomiczne'!AQ$42</f>
        <v>59.592979020271926</v>
      </c>
      <c r="AR36" s="7">
        <f>AQ36*'Wskaźniki makroekonomiczne'!AR$42</f>
        <v>60.276212450571556</v>
      </c>
      <c r="AS36" s="7">
        <f>AR36*'Wskaźniki makroekonomiczne'!AS$42</f>
        <v>60.938567760088056</v>
      </c>
      <c r="AT36" s="7">
        <f>AS36*'Wskaźniki makroekonomiczne'!AT$42</f>
        <v>61.579036748254325</v>
      </c>
      <c r="AU36" s="7">
        <f>AT36*'Wskaźniki makroekonomiczne'!AU$42</f>
        <v>62.196636975752483</v>
      </c>
      <c r="AV36" s="7">
        <f>AU36*'Wskaźniki makroekonomiczne'!AV$42</f>
        <v>62.8218009777463</v>
      </c>
      <c r="AW36" s="7">
        <f>AV36*'Wskaźniki makroekonomiczne'!AW$42</f>
        <v>63.454306226529553</v>
      </c>
      <c r="AX36" s="7">
        <f>AW36*'Wskaźniki makroekonomiczne'!AX$42</f>
        <v>64.094149917861216</v>
      </c>
      <c r="AY36" s="7">
        <f>AX36*'Wskaźniki makroekonomiczne'!AY$42</f>
        <v>64.708932606929054</v>
      </c>
      <c r="AZ36" s="7">
        <f>AY36*'Wskaźniki makroekonomiczne'!AZ$42</f>
        <v>65.324215841911681</v>
      </c>
      <c r="BA36" s="7">
        <f>AZ36*'Wskaźniki makroekonomiczne'!BA$42</f>
        <v>65.945349481838406</v>
      </c>
      <c r="BB36" s="7">
        <f>BA36*'Wskaźniki makroekonomiczne'!BB$42</f>
        <v>66.572389155135397</v>
      </c>
      <c r="BC36" s="7">
        <f>BB36*'Wskaźniki makroekonomiczne'!BC$42</f>
        <v>67.205391019170293</v>
      </c>
      <c r="BD36" s="7">
        <f>BC36*'Wskaźniki makroekonomiczne'!BD$42</f>
        <v>67.84441176528162</v>
      </c>
      <c r="BE36" s="7">
        <f>BD36*'Wskaźniki makroekonomiczne'!BE$42</f>
        <v>68.523598666007175</v>
      </c>
      <c r="BF36" s="7">
        <f>BE36*'Wskaźniki makroekonomiczne'!BF$42</f>
        <v>69.209584871702944</v>
      </c>
      <c r="BG36" s="7">
        <f>BF36*'Wskaźniki makroekonomiczne'!BG$42</f>
        <v>69.902438449859687</v>
      </c>
      <c r="BH36" s="7">
        <f>BG36*'Wskaźniki makroekonomiczne'!BH$42</f>
        <v>70.637352296111871</v>
      </c>
      <c r="BI36" s="7">
        <f>BH36*'Wskaźniki makroekonomiczne'!BI$42</f>
        <v>71.379992601889512</v>
      </c>
    </row>
    <row r="37" spans="1:61" s="117" customFormat="1" ht="15" customHeight="1">
      <c r="A37" s="151" t="s">
        <v>52</v>
      </c>
      <c r="B37" s="209"/>
      <c r="C37" s="356">
        <f>E19*'Wskaźniki makroekonomiczne'!C$25</f>
        <v>18.700675199999999</v>
      </c>
      <c r="D37" s="357">
        <f>C37*'Wskaźniki makroekonomiczne'!D$42</f>
        <v>19.161373328567013</v>
      </c>
      <c r="E37" s="7">
        <f>D37*'Wskaźniki makroekonomiczne'!E$42</f>
        <v>20.347680746481629</v>
      </c>
      <c r="F37" s="7">
        <f>E37*'Wskaźniki makroekonomiczne'!F$42</f>
        <v>21.159407267085609</v>
      </c>
      <c r="G37" s="7">
        <f>F37*'Wskaźniki makroekonomiczne'!G$42</f>
        <v>22.088773044722235</v>
      </c>
      <c r="H37" s="7">
        <f>G37*'Wskaźniki makroekonomiczne'!H$42</f>
        <v>23.467829492471079</v>
      </c>
      <c r="I37" s="7">
        <f>H37*'Wskaźniki makroekonomiczne'!I$42</f>
        <v>24.966728024285445</v>
      </c>
      <c r="J37" s="7">
        <f>I37*'Wskaźniki makroekonomiczne'!J$42</f>
        <v>26.328613643303228</v>
      </c>
      <c r="K37" s="7">
        <f>J37*'Wskaźniki makroekonomiczne'!K$42</f>
        <v>27.508197991719161</v>
      </c>
      <c r="L37" s="7">
        <f>K37*'Wskaźniki makroekonomiczne'!L$42</f>
        <v>29.266810847140448</v>
      </c>
      <c r="M37" s="7">
        <f>L37*'Wskaźniki makroekonomiczne'!M$42</f>
        <v>30.546981896676012</v>
      </c>
      <c r="N37" s="7">
        <f>M37*'Wskaźniki makroekonomiczne'!N$42</f>
        <v>30.960875631537967</v>
      </c>
      <c r="O37" s="7">
        <f>N37*'Wskaźniki makroekonomiczne'!O$42</f>
        <v>31.518931866426176</v>
      </c>
      <c r="P37" s="7">
        <f>O37*'Wskaźniki makroekonomiczne'!P$42</f>
        <v>31.956271556825815</v>
      </c>
      <c r="Q37" s="7">
        <f>P37*'Wskaźniki makroekonomiczne'!Q$42</f>
        <v>32.386744599515211</v>
      </c>
      <c r="R37" s="7">
        <f>Q37*'Wskaźniki makroekonomiczne'!R$42</f>
        <v>33.694638564859822</v>
      </c>
      <c r="S37" s="7">
        <f>R37*'Wskaźniki makroekonomiczne'!S$42</f>
        <v>35.020185832321026</v>
      </c>
      <c r="T37" s="7">
        <f>S37*'Wskaźniki makroekonomiczne'!T$42</f>
        <v>36.596490474392255</v>
      </c>
      <c r="U37" s="7">
        <f>T37*'Wskaźniki makroekonomiczne'!U$42</f>
        <v>37.531821485151184</v>
      </c>
      <c r="V37" s="7">
        <f>U37*'Wskaźniki makroekonomiczne'!V$42</f>
        <v>40.653885097718359</v>
      </c>
      <c r="W37" s="7">
        <f>V37*'Wskaźniki makroekonomiczne'!W$42</f>
        <v>41.466792476092124</v>
      </c>
      <c r="X37" s="7">
        <f>W37*'Wskaźniki makroekonomiczne'!X$42</f>
        <v>42.17474539732612</v>
      </c>
      <c r="Y37" s="7">
        <f>X37*'Wskaźniki makroekonomiczne'!Y$42</f>
        <v>42.856316968250461</v>
      </c>
      <c r="Z37" s="7">
        <f>Y37*'Wskaźniki makroekonomiczne'!Z$42</f>
        <v>43.57435424361833</v>
      </c>
      <c r="AA37" s="7">
        <f>Z37*'Wskaźniki makroekonomiczne'!AA$42</f>
        <v>44.286650728261094</v>
      </c>
      <c r="AB37" s="7">
        <f>AA37*'Wskaźniki makroekonomiczne'!AB$42</f>
        <v>45.014752628204569</v>
      </c>
      <c r="AC37" s="7">
        <f>AB37*'Wskaźniki makroekonomiczne'!AC$42</f>
        <v>45.736452617947712</v>
      </c>
      <c r="AD37" s="7">
        <f>AC37*'Wskaźniki makroekonomiczne'!AD$42</f>
        <v>46.450949862375673</v>
      </c>
      <c r="AE37" s="7">
        <f>AD37*'Wskaźniki makroekonomiczne'!AE$42</f>
        <v>47.157403668864553</v>
      </c>
      <c r="AF37" s="7">
        <f>AE37*'Wskaźniki makroekonomiczne'!AF$42</f>
        <v>47.879270939513184</v>
      </c>
      <c r="AG37" s="7">
        <f>AF37*'Wskaźniki makroekonomiczne'!AG$42</f>
        <v>48.59261466974128</v>
      </c>
      <c r="AH37" s="7">
        <f>AG37*'Wskaźniki makroekonomiczne'!AH$42</f>
        <v>49.320774533241334</v>
      </c>
      <c r="AI37" s="7">
        <f>AH37*'Wskaźniki makroekonomiczne'!AI$42</f>
        <v>50.038952537388845</v>
      </c>
      <c r="AJ37" s="7">
        <f>AI37*'Wskaźniki makroekonomiczne'!AJ$42</f>
        <v>50.745891916390654</v>
      </c>
      <c r="AK37" s="7">
        <f>AJ37*'Wskaźniki makroekonomiczne'!AK$42</f>
        <v>51.440786633767296</v>
      </c>
      <c r="AL37" s="7">
        <f>AK37*'Wskaźniki makroekonomiczne'!AL$42</f>
        <v>52.122439073265262</v>
      </c>
      <c r="AM37" s="7">
        <f>AL37*'Wskaźniki makroekonomiczne'!AM$42</f>
        <v>52.789656269035817</v>
      </c>
      <c r="AN37" s="7">
        <f>AM37*'Wskaźniki makroekonomiczne'!AN$42</f>
        <v>53.441208566469193</v>
      </c>
      <c r="AO37" s="7">
        <f>AN37*'Wskaźniki makroekonomiczne'!AO$42</f>
        <v>54.102935472568618</v>
      </c>
      <c r="AP37" s="7">
        <f>AO37*'Wskaźniki makroekonomiczne'!AP$42</f>
        <v>54.720170331783095</v>
      </c>
      <c r="AQ37" s="7">
        <f>AP37*'Wskaźniki makroekonomiczne'!AQ$42</f>
        <v>55.346123044114563</v>
      </c>
      <c r="AR37" s="7">
        <f>AQ37*'Wskaźniki makroekonomiczne'!AR$42</f>
        <v>55.980666275933068</v>
      </c>
      <c r="AS37" s="7">
        <f>AR37*'Wskaźniki makroekonomiczne'!AS$42</f>
        <v>56.595819253047239</v>
      </c>
      <c r="AT37" s="7">
        <f>AS37*'Wskaźniki makroekonomiczne'!AT$42</f>
        <v>57.190645623666029</v>
      </c>
      <c r="AU37" s="7">
        <f>AT37*'Wskaźniki makroekonomiczne'!AU$42</f>
        <v>57.764232961388451</v>
      </c>
      <c r="AV37" s="7">
        <f>AU37*'Wskaźniki makroekonomiczne'!AV$42</f>
        <v>58.344845045998802</v>
      </c>
      <c r="AW37" s="7">
        <f>AV37*'Wskaźniki makroekonomiczne'!AW$42</f>
        <v>58.932275208087155</v>
      </c>
      <c r="AX37" s="7">
        <f>AW37*'Wskaźniki makroekonomiczne'!AX$42</f>
        <v>59.526520843254957</v>
      </c>
      <c r="AY37" s="7">
        <f>AX37*'Wskaźniki makroekonomiczne'!AY$42</f>
        <v>60.097491432642094</v>
      </c>
      <c r="AZ37" s="7">
        <f>AY37*'Wskaźniki makroekonomiczne'!AZ$42</f>
        <v>60.668926896855844</v>
      </c>
      <c r="BA37" s="7">
        <f>AZ37*'Wskaźniki makroekonomiczne'!BA$42</f>
        <v>61.245795840603883</v>
      </c>
      <c r="BB37" s="7">
        <f>BA37*'Wskaźniki makroekonomiczne'!BB$42</f>
        <v>61.828149927987752</v>
      </c>
      <c r="BC37" s="7">
        <f>BB37*'Wskaźniki makroekonomiczne'!BC$42</f>
        <v>62.416041314355788</v>
      </c>
      <c r="BD37" s="7">
        <f>BC37*'Wskaźniki makroekonomiczne'!BD$42</f>
        <v>63.009522650974127</v>
      </c>
      <c r="BE37" s="7">
        <f>BD37*'Wskaźniki makroekonomiczne'!BE$42</f>
        <v>63.640307726590507</v>
      </c>
      <c r="BF37" s="7">
        <f>BE37*'Wskaźniki makroekonomiczne'!BF$42</f>
        <v>64.277407559006818</v>
      </c>
      <c r="BG37" s="7">
        <f>BF37*'Wskaźniki makroekonomiczne'!BG$42</f>
        <v>64.920885364927102</v>
      </c>
      <c r="BH37" s="7">
        <f>BG37*'Wskaźniki makroekonomiczne'!BH$42</f>
        <v>65.603426040526827</v>
      </c>
      <c r="BI37" s="7">
        <f>BH37*'Wskaźniki makroekonomiczne'!BI$42</f>
        <v>66.293142554398472</v>
      </c>
    </row>
    <row r="38" spans="1:61" s="117" customFormat="1" ht="15" customHeight="1">
      <c r="A38" s="161" t="s">
        <v>241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61" customFormat="1" ht="15" hidden="1" customHeight="1"/>
    <row r="40" spans="1:61" customFormat="1" ht="15" hidden="1" customHeight="1"/>
    <row r="41" spans="1:61" customFormat="1" ht="15" hidden="1" customHeight="1"/>
    <row r="42" spans="1:61" customFormat="1" ht="15" hidden="1" customHeight="1"/>
    <row r="43" spans="1:61" customFormat="1" ht="15" hidden="1" customHeight="1"/>
    <row r="44" spans="1:61" customFormat="1" ht="15" hidden="1" customHeight="1"/>
    <row r="45" spans="1:61" customFormat="1" ht="14.25" hidden="1"/>
    <row r="46" spans="1:61" customFormat="1" ht="14.25" hidden="1"/>
    <row r="47" spans="1:61" customFormat="1" ht="14.25" hidden="1"/>
    <row r="48" spans="1:61" customFormat="1" ht="15" hidden="1" customHeight="1"/>
    <row r="49" customFormat="1" ht="15" hidden="1" customHeight="1"/>
    <row r="50" customFormat="1" ht="15" hidden="1" customHeight="1"/>
    <row r="51" customFormat="1" ht="15" hidden="1" customHeight="1"/>
    <row r="52" customFormat="1" ht="15" hidden="1" customHeight="1"/>
    <row r="53" customFormat="1" ht="15" hidden="1" customHeight="1"/>
    <row r="54" customFormat="1" ht="15" hidden="1" customHeight="1"/>
    <row r="55" customFormat="1" ht="15" hidden="1" customHeight="1"/>
    <row r="56" customFormat="1" ht="15" hidden="1" customHeight="1"/>
    <row r="57" customFormat="1" ht="15" hidden="1" customHeight="1"/>
    <row r="58" customFormat="1" ht="15" hidden="1" customHeight="1"/>
    <row r="59" customFormat="1" ht="15" hidden="1" customHeight="1"/>
    <row r="60" customFormat="1" ht="15" hidden="1" customHeight="1"/>
    <row r="61" customFormat="1" ht="15" hidden="1" customHeight="1"/>
    <row r="62" customFormat="1" ht="15" hidden="1" customHeight="1"/>
    <row r="63" customFormat="1" ht="15" hidden="1" customHeight="1"/>
    <row r="64" customFormat="1" ht="14.25" hidden="1"/>
    <row r="65" spans="1:61" customFormat="1" ht="15" hidden="1" customHeight="1"/>
    <row r="66" spans="1:61" customFormat="1" ht="15" hidden="1" customHeight="1"/>
    <row r="67" spans="1:61" customFormat="1" ht="15" hidden="1" customHeight="1"/>
    <row r="68" spans="1:61" customFormat="1" ht="15" hidden="1" customHeight="1"/>
    <row r="69" spans="1:61" customFormat="1" ht="15" hidden="1" customHeight="1"/>
    <row r="70" spans="1:61" customFormat="1" ht="15" hidden="1" customHeight="1"/>
    <row r="71" spans="1:61" customFormat="1" ht="15" hidden="1" customHeight="1"/>
    <row r="72" spans="1:61" ht="15" hidden="1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</row>
    <row r="73" spans="1:61" ht="15" hidden="1" customHeight="1">
      <c r="A73" s="5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</row>
    <row r="74" spans="1:61" ht="15" hidden="1">
      <c r="A74" s="5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1:61" ht="15" hidden="1">
      <c r="A75" s="5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</row>
    <row r="76" spans="1:61" ht="15" hidden="1">
      <c r="A76" s="5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  <row r="77" spans="1:61" ht="15" hidden="1">
      <c r="A77" s="5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</row>
    <row r="78" spans="1:61" ht="15" hidden="1">
      <c r="A78" s="5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1:61" ht="15" hidden="1">
      <c r="A79" s="5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 spans="1:61" ht="15" hidden="1">
      <c r="A80" s="5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 spans="1:45" ht="15" hidden="1">
      <c r="A81" s="5"/>
      <c r="B81" s="8"/>
      <c r="C81" s="8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ht="15" hidden="1">
      <c r="A82" s="5"/>
      <c r="B82" s="8"/>
      <c r="C82" s="8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ht="15" hidden="1">
      <c r="A83" s="5"/>
      <c r="B83" s="8"/>
      <c r="C83" s="8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ht="15" hidden="1">
      <c r="A84" s="5"/>
      <c r="B84" s="8"/>
      <c r="C84" s="8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ht="15" hidden="1">
      <c r="A85" s="5"/>
      <c r="B85" s="8"/>
      <c r="C85" s="8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</row>
    <row r="86" spans="1:45" ht="15" hidden="1">
      <c r="A86" s="5"/>
      <c r="B86" s="8"/>
      <c r="C86" s="8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</row>
    <row r="87" spans="1:45" ht="15" hidden="1">
      <c r="A87" s="5"/>
      <c r="B87" s="8"/>
      <c r="C87" s="8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1:45" ht="15" hidden="1">
      <c r="A88" s="5"/>
      <c r="B88" s="8"/>
      <c r="C88" s="8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</row>
    <row r="89" spans="1:45" ht="15" hidden="1">
      <c r="A89" s="5"/>
      <c r="B89" s="8"/>
      <c r="C89" s="8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</row>
    <row r="90" spans="1:45" ht="15" hidden="1">
      <c r="A90" s="5"/>
      <c r="B90" s="8"/>
      <c r="C90" s="8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ht="15" hidden="1">
      <c r="A91" s="5"/>
      <c r="B91" s="8"/>
      <c r="C91" s="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ht="15" hidden="1">
      <c r="A92" s="5"/>
      <c r="B92" s="8"/>
      <c r="C92" s="8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 ht="15" hidden="1">
      <c r="A93" s="5"/>
      <c r="B93" s="8"/>
      <c r="C93" s="8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 hidden="1"/>
    <row r="95" spans="1:45" hidden="1"/>
    <row r="96" spans="1:45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</sheetData>
  <conditionalFormatting sqref="C6 C11 C15 C20 C24 D10 D19">
    <cfRule type="expression" dxfId="0" priority="1" stopIfTrue="1">
      <formula>OR(C6=$C$30,C6=$C$31)</formula>
    </cfRule>
  </conditionalFormatting>
  <dataValidations count="1">
    <dataValidation type="decimal" allowBlank="1" showInputMessage="1" showErrorMessage="1" promptTitle="Udziały %" prompt="Tylko wartości od 0% do 100% włącznie." sqref="C7:C9 C12:C14 C16:C18 C21:C23 C25:C27 D11 D15 D20 D24">
      <formula1>0</formula1>
      <formula2>1</formula2>
    </dataValidation>
  </dataValidations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5"/>
  <sheetViews>
    <sheetView showGridLines="0" zoomScaleNormal="100" workbookViewId="0">
      <pane ySplit="1" topLeftCell="A2" activePane="bottomLeft" state="frozen"/>
      <selection activeCell="C2" sqref="C2"/>
      <selection pane="bottomLeft" activeCell="A2" sqref="A2"/>
    </sheetView>
  </sheetViews>
  <sheetFormatPr defaultColWidth="0" defaultRowHeight="15" zeroHeight="1"/>
  <cols>
    <col min="1" max="3" width="10.625" style="38" customWidth="1"/>
    <col min="4" max="11" width="0.875" style="38" customWidth="1"/>
    <col min="12" max="14" width="10.625" style="38" customWidth="1"/>
    <col min="15" max="61" width="9" style="38" customWidth="1"/>
    <col min="62" max="16384" width="9" style="38" hidden="1"/>
  </cols>
  <sheetData>
    <row r="1" spans="1:61" s="41" customFormat="1" ht="20.100000000000001" customHeight="1">
      <c r="A1" s="91" t="s">
        <v>152</v>
      </c>
      <c r="B1" s="36"/>
      <c r="C1" s="37"/>
      <c r="D1" s="37"/>
      <c r="E1" s="37"/>
      <c r="F1" s="37"/>
      <c r="G1" s="37"/>
      <c r="H1" s="37"/>
      <c r="I1" s="37"/>
      <c r="J1" s="37"/>
      <c r="K1" s="36"/>
      <c r="L1" s="37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</row>
    <row r="2" spans="1:61" ht="15" customHeight="1"/>
    <row r="3" spans="1:61" s="41" customFormat="1" ht="15" customHeight="1">
      <c r="A3" s="383"/>
      <c r="B3" s="383"/>
      <c r="C3" s="383"/>
      <c r="D3" s="42"/>
      <c r="E3" s="42"/>
      <c r="F3" s="42"/>
      <c r="G3" s="42"/>
      <c r="H3" s="42"/>
      <c r="I3" s="42"/>
      <c r="J3" s="42"/>
      <c r="K3" s="42"/>
      <c r="L3" s="383"/>
      <c r="M3" s="383"/>
      <c r="N3" s="383"/>
      <c r="O3" s="42"/>
      <c r="P3" s="40"/>
      <c r="Q3" s="40"/>
      <c r="R3" s="40"/>
      <c r="S3" s="40"/>
      <c r="T3" s="40"/>
      <c r="U3" s="40"/>
      <c r="V3" s="40"/>
      <c r="X3" s="43"/>
      <c r="Y3" s="43"/>
      <c r="Z3" s="44"/>
    </row>
    <row r="4" spans="1:61" s="41" customFormat="1" ht="45" customHeight="1">
      <c r="A4" s="384" t="s">
        <v>183</v>
      </c>
      <c r="B4" s="385"/>
      <c r="C4" s="385"/>
      <c r="D4" s="45"/>
      <c r="E4" s="45"/>
      <c r="F4" s="45"/>
      <c r="G4" s="45"/>
      <c r="H4" s="45"/>
      <c r="I4" s="45"/>
      <c r="J4" s="45"/>
      <c r="K4" s="45"/>
      <c r="L4" s="386" t="s">
        <v>184</v>
      </c>
      <c r="M4" s="386"/>
      <c r="N4" s="386"/>
      <c r="O4" s="46"/>
      <c r="P4" s="46"/>
      <c r="Q4" s="46"/>
      <c r="R4" s="46"/>
      <c r="S4" s="46"/>
      <c r="T4" s="46"/>
      <c r="U4" s="46"/>
      <c r="V4" s="46"/>
      <c r="X4" s="47"/>
      <c r="Y4" s="48"/>
      <c r="Z4" s="49"/>
    </row>
    <row r="5" spans="1:61" s="41" customFormat="1" ht="15" customHeight="1">
      <c r="A5" s="82" t="s">
        <v>129</v>
      </c>
      <c r="B5" s="82" t="s">
        <v>130</v>
      </c>
      <c r="C5" s="82" t="s">
        <v>131</v>
      </c>
      <c r="D5" s="50"/>
      <c r="E5" s="50"/>
      <c r="F5" s="50"/>
      <c r="G5" s="50"/>
      <c r="H5" s="50"/>
      <c r="I5" s="50"/>
      <c r="J5" s="50"/>
      <c r="K5" s="50"/>
      <c r="L5" s="82" t="s">
        <v>129</v>
      </c>
      <c r="M5" s="82" t="s">
        <v>130</v>
      </c>
      <c r="N5" s="82" t="s">
        <v>131</v>
      </c>
      <c r="O5" s="50"/>
      <c r="P5" s="50"/>
      <c r="Q5" s="50"/>
      <c r="R5" s="50"/>
      <c r="S5" s="50"/>
      <c r="T5" s="50"/>
      <c r="U5" s="50"/>
      <c r="V5" s="50"/>
    </row>
    <row r="6" spans="1:61" s="41" customFormat="1" ht="15" customHeight="1">
      <c r="A6" s="51" t="s">
        <v>132</v>
      </c>
      <c r="B6" s="52">
        <v>0.89400000000000002</v>
      </c>
      <c r="C6" s="52">
        <v>2.282</v>
      </c>
      <c r="D6" s="53"/>
      <c r="E6" s="53"/>
      <c r="F6" s="53"/>
      <c r="G6" s="53"/>
      <c r="H6" s="53"/>
      <c r="I6" s="53"/>
      <c r="J6" s="53"/>
      <c r="K6" s="53"/>
      <c r="L6" s="51" t="s">
        <v>132</v>
      </c>
      <c r="M6" s="52">
        <v>0.97799999999999998</v>
      </c>
      <c r="N6" s="52">
        <v>2.7080000000000002</v>
      </c>
      <c r="O6" s="54"/>
      <c r="P6" s="54"/>
      <c r="Q6" s="55"/>
      <c r="R6" s="55"/>
      <c r="S6" s="55"/>
      <c r="T6" s="54"/>
      <c r="U6" s="55"/>
      <c r="V6" s="55"/>
    </row>
    <row r="7" spans="1:61" s="41" customFormat="1" ht="15" customHeight="1">
      <c r="A7" s="56" t="s">
        <v>133</v>
      </c>
      <c r="B7" s="52">
        <v>0.86799999999999999</v>
      </c>
      <c r="C7" s="52">
        <v>2.177</v>
      </c>
      <c r="D7" s="53"/>
      <c r="E7" s="53"/>
      <c r="F7" s="53"/>
      <c r="G7" s="53"/>
      <c r="H7" s="53"/>
      <c r="I7" s="53"/>
      <c r="J7" s="53"/>
      <c r="K7" s="53"/>
      <c r="L7" s="56" t="s">
        <v>133</v>
      </c>
      <c r="M7" s="52">
        <v>0.93700000000000006</v>
      </c>
      <c r="N7" s="52">
        <v>2.5299999999999998</v>
      </c>
      <c r="O7" s="57"/>
      <c r="P7" s="57"/>
      <c r="Q7" s="55"/>
      <c r="R7" s="55"/>
      <c r="S7" s="55"/>
      <c r="T7" s="57"/>
      <c r="U7" s="55"/>
      <c r="V7" s="55"/>
    </row>
    <row r="8" spans="1:61" s="41" customFormat="1" ht="15" customHeight="1">
      <c r="A8" s="51" t="s">
        <v>134</v>
      </c>
      <c r="B8" s="52">
        <v>0.84599999999999997</v>
      </c>
      <c r="C8" s="52">
        <v>2.097</v>
      </c>
      <c r="D8" s="53"/>
      <c r="E8" s="53"/>
      <c r="F8" s="53"/>
      <c r="G8" s="53"/>
      <c r="H8" s="53"/>
      <c r="I8" s="53"/>
      <c r="J8" s="53"/>
      <c r="K8" s="53"/>
      <c r="L8" s="51" t="s">
        <v>134</v>
      </c>
      <c r="M8" s="52">
        <v>0.90300000000000002</v>
      </c>
      <c r="N8" s="52">
        <v>2.391</v>
      </c>
      <c r="O8" s="54"/>
      <c r="P8" s="54"/>
      <c r="Q8" s="55"/>
      <c r="R8" s="55"/>
      <c r="S8" s="55"/>
      <c r="T8" s="54"/>
      <c r="U8" s="55"/>
      <c r="V8" s="55"/>
    </row>
    <row r="9" spans="1:61" s="41" customFormat="1" ht="15" customHeight="1">
      <c r="A9" s="51" t="s">
        <v>135</v>
      </c>
      <c r="B9" s="52">
        <v>0.82899999999999996</v>
      </c>
      <c r="C9" s="52">
        <v>2.04</v>
      </c>
      <c r="D9" s="53"/>
      <c r="E9" s="53"/>
      <c r="F9" s="53"/>
      <c r="G9" s="53"/>
      <c r="H9" s="53"/>
      <c r="I9" s="53"/>
      <c r="J9" s="53"/>
      <c r="K9" s="53"/>
      <c r="L9" s="51" t="s">
        <v>135</v>
      </c>
      <c r="M9" s="52">
        <v>0.875</v>
      </c>
      <c r="N9" s="52">
        <v>2.2890000000000001</v>
      </c>
      <c r="O9" s="54"/>
      <c r="P9" s="54"/>
      <c r="Q9" s="55"/>
      <c r="R9" s="55"/>
      <c r="S9" s="55"/>
      <c r="T9" s="54"/>
      <c r="U9" s="55"/>
      <c r="V9" s="55"/>
    </row>
    <row r="10" spans="1:61" s="41" customFormat="1" ht="15" customHeight="1">
      <c r="A10" s="51" t="s">
        <v>136</v>
      </c>
      <c r="B10" s="52">
        <v>0.81699999999999995</v>
      </c>
      <c r="C10" s="52">
        <v>2.0070000000000001</v>
      </c>
      <c r="D10" s="53"/>
      <c r="E10" s="53"/>
      <c r="F10" s="53"/>
      <c r="G10" s="53"/>
      <c r="H10" s="53"/>
      <c r="I10" s="53"/>
      <c r="J10" s="53"/>
      <c r="K10" s="53"/>
      <c r="L10" s="51" t="s">
        <v>136</v>
      </c>
      <c r="M10" s="52">
        <v>0.85299999999999998</v>
      </c>
      <c r="N10" s="52">
        <v>2.2250000000000001</v>
      </c>
      <c r="O10" s="57"/>
      <c r="P10" s="54"/>
      <c r="Q10" s="55"/>
      <c r="R10" s="55"/>
      <c r="S10" s="55"/>
      <c r="T10" s="54"/>
      <c r="U10" s="55"/>
      <c r="V10" s="55"/>
    </row>
    <row r="11" spans="1:61" s="41" customFormat="1" ht="15" customHeight="1">
      <c r="A11" s="51" t="s">
        <v>137</v>
      </c>
      <c r="B11" s="52">
        <v>0.81</v>
      </c>
      <c r="C11" s="52">
        <v>1.9990000000000001</v>
      </c>
      <c r="D11" s="53"/>
      <c r="E11" s="53"/>
      <c r="F11" s="53"/>
      <c r="G11" s="53"/>
      <c r="H11" s="53"/>
      <c r="I11" s="53"/>
      <c r="J11" s="53"/>
      <c r="K11" s="53"/>
      <c r="L11" s="51" t="s">
        <v>137</v>
      </c>
      <c r="M11" s="52">
        <v>0.83799999999999997</v>
      </c>
      <c r="N11" s="52">
        <v>2.2000000000000002</v>
      </c>
      <c r="O11" s="54"/>
      <c r="P11" s="54"/>
      <c r="Q11" s="55"/>
      <c r="R11" s="55"/>
      <c r="S11" s="55"/>
      <c r="T11" s="54"/>
      <c r="U11" s="55"/>
      <c r="V11" s="55"/>
    </row>
    <row r="12" spans="1:61" s="41" customFormat="1" ht="15" customHeight="1">
      <c r="A12" s="51" t="s">
        <v>138</v>
      </c>
      <c r="B12" s="52">
        <v>0.80800000000000005</v>
      </c>
      <c r="C12" s="52">
        <v>2.0139999999999998</v>
      </c>
      <c r="D12" s="53"/>
      <c r="E12" s="53"/>
      <c r="F12" s="53"/>
      <c r="G12" s="53"/>
      <c r="H12" s="53"/>
      <c r="I12" s="53"/>
      <c r="J12" s="53"/>
      <c r="K12" s="53"/>
      <c r="L12" s="51" t="s">
        <v>138</v>
      </c>
      <c r="M12" s="52">
        <v>0.82899999999999996</v>
      </c>
      <c r="N12" s="52">
        <v>2.2120000000000002</v>
      </c>
      <c r="O12" s="54"/>
      <c r="P12" s="54"/>
      <c r="Q12" s="55"/>
      <c r="R12" s="55"/>
      <c r="S12" s="55"/>
      <c r="T12" s="54"/>
      <c r="U12" s="55"/>
      <c r="V12" s="55"/>
    </row>
    <row r="13" spans="1:61" s="41" customFormat="1" ht="15" customHeight="1">
      <c r="A13" s="51" t="s">
        <v>139</v>
      </c>
      <c r="B13" s="52">
        <v>0.81</v>
      </c>
      <c r="C13" s="52">
        <v>2.0529999999999999</v>
      </c>
      <c r="D13" s="53"/>
      <c r="E13" s="53"/>
      <c r="F13" s="53"/>
      <c r="G13" s="53"/>
      <c r="H13" s="53"/>
      <c r="I13" s="53"/>
      <c r="J13" s="53"/>
      <c r="K13" s="53"/>
      <c r="L13" s="51" t="s">
        <v>139</v>
      </c>
      <c r="M13" s="52">
        <v>0.82699999999999996</v>
      </c>
      <c r="N13" s="52">
        <v>2.262</v>
      </c>
      <c r="O13" s="57"/>
      <c r="P13" s="54"/>
      <c r="Q13" s="55"/>
      <c r="R13" s="55"/>
      <c r="S13" s="55"/>
      <c r="T13" s="54"/>
      <c r="U13" s="55"/>
      <c r="V13" s="55"/>
    </row>
    <row r="14" spans="1:61" s="41" customFormat="1" ht="15" customHeight="1">
      <c r="A14" s="51" t="s">
        <v>140</v>
      </c>
      <c r="B14" s="52">
        <v>0.81699999999999995</v>
      </c>
      <c r="C14" s="52">
        <v>2.1160000000000001</v>
      </c>
      <c r="D14" s="53"/>
      <c r="E14" s="53"/>
      <c r="F14" s="53"/>
      <c r="G14" s="53"/>
      <c r="H14" s="53"/>
      <c r="I14" s="53"/>
      <c r="J14" s="53"/>
      <c r="K14" s="53"/>
      <c r="L14" s="51" t="s">
        <v>140</v>
      </c>
      <c r="M14" s="52">
        <v>0.83199999999999996</v>
      </c>
      <c r="N14" s="52">
        <v>2.351</v>
      </c>
      <c r="O14" s="54"/>
      <c r="P14" s="54"/>
      <c r="Q14" s="55"/>
      <c r="R14" s="55"/>
      <c r="S14" s="55"/>
      <c r="T14" s="54"/>
      <c r="U14" s="55"/>
      <c r="V14" s="55"/>
    </row>
    <row r="15" spans="1:61" s="41" customFormat="1" ht="15" customHeight="1">
      <c r="A15" s="51" t="s">
        <v>141</v>
      </c>
      <c r="B15" s="52">
        <v>0.82899999999999996</v>
      </c>
      <c r="C15" s="52">
        <v>2.2029999999999998</v>
      </c>
      <c r="D15" s="53"/>
      <c r="E15" s="53"/>
      <c r="F15" s="53"/>
      <c r="G15" s="53"/>
      <c r="H15" s="53"/>
      <c r="I15" s="53"/>
      <c r="J15" s="53"/>
      <c r="K15" s="53"/>
      <c r="L15" s="51" t="s">
        <v>141</v>
      </c>
      <c r="M15" s="52">
        <v>0.84299999999999997</v>
      </c>
      <c r="N15" s="52">
        <v>2.4769999999999999</v>
      </c>
      <c r="O15" s="54"/>
      <c r="P15" s="54"/>
      <c r="Q15" s="55"/>
      <c r="R15" s="55"/>
      <c r="S15" s="55"/>
      <c r="T15" s="54"/>
      <c r="U15" s="55"/>
      <c r="V15" s="55"/>
    </row>
    <row r="16" spans="1:61" s="41" customFormat="1" ht="15" customHeight="1">
      <c r="A16" s="51" t="s">
        <v>142</v>
      </c>
      <c r="B16" s="52">
        <v>0.84599999999999997</v>
      </c>
      <c r="C16" s="52">
        <v>2.3140000000000001</v>
      </c>
      <c r="D16" s="53"/>
      <c r="E16" s="53"/>
      <c r="F16" s="53"/>
      <c r="G16" s="53"/>
      <c r="H16" s="53"/>
      <c r="I16" s="53"/>
      <c r="J16" s="53"/>
      <c r="K16" s="53"/>
      <c r="L16" s="51" t="s">
        <v>142</v>
      </c>
      <c r="M16" s="52">
        <v>0.86</v>
      </c>
      <c r="N16" s="52">
        <v>2.641</v>
      </c>
      <c r="O16" s="54"/>
      <c r="P16" s="54"/>
      <c r="Q16" s="55"/>
      <c r="R16" s="55"/>
      <c r="S16" s="55"/>
      <c r="T16" s="54"/>
      <c r="U16" s="55"/>
      <c r="V16" s="55"/>
    </row>
    <row r="17" spans="1:61" s="41" customFormat="1" ht="15" customHeight="1">
      <c r="A17" s="51" t="s">
        <v>143</v>
      </c>
      <c r="B17" s="52">
        <v>0.86799999999999999</v>
      </c>
      <c r="C17" s="52">
        <v>2.3140000000000001</v>
      </c>
      <c r="D17" s="53"/>
      <c r="E17" s="53"/>
      <c r="F17" s="53"/>
      <c r="G17" s="53"/>
      <c r="H17" s="53"/>
      <c r="I17" s="53"/>
      <c r="J17" s="53"/>
      <c r="K17" s="53"/>
      <c r="L17" s="51" t="s">
        <v>143</v>
      </c>
      <c r="M17" s="52">
        <v>0.88400000000000001</v>
      </c>
      <c r="N17" s="52">
        <v>2.641</v>
      </c>
      <c r="O17" s="54"/>
      <c r="P17" s="54"/>
      <c r="Q17" s="55"/>
      <c r="R17" s="55"/>
      <c r="S17" s="55"/>
      <c r="T17" s="54"/>
      <c r="U17" s="55"/>
      <c r="V17" s="55"/>
    </row>
    <row r="18" spans="1:61" s="41" customFormat="1" ht="15" customHeight="1">
      <c r="A18" s="51" t="s">
        <v>144</v>
      </c>
      <c r="B18" s="52">
        <v>0.89400000000000002</v>
      </c>
      <c r="C18" s="52">
        <v>2.3140000000000001</v>
      </c>
      <c r="D18" s="53"/>
      <c r="E18" s="53"/>
      <c r="F18" s="53"/>
      <c r="G18" s="53"/>
      <c r="H18" s="53"/>
      <c r="I18" s="53"/>
      <c r="J18" s="53"/>
      <c r="K18" s="53"/>
      <c r="L18" s="51" t="s">
        <v>144</v>
      </c>
      <c r="M18" s="52">
        <v>0.91400000000000003</v>
      </c>
      <c r="N18" s="52">
        <v>2.641</v>
      </c>
      <c r="O18" s="54"/>
      <c r="P18" s="54"/>
      <c r="Q18" s="55"/>
      <c r="R18" s="55"/>
      <c r="S18" s="55"/>
      <c r="T18" s="54"/>
      <c r="U18" s="55"/>
      <c r="V18" s="55"/>
    </row>
    <row r="19" spans="1:61" s="41" customFormat="1" ht="15" customHeight="1">
      <c r="A19" s="51" t="s">
        <v>145</v>
      </c>
      <c r="B19" s="52">
        <v>0.92500000000000004</v>
      </c>
      <c r="C19" s="52">
        <v>2.3140000000000001</v>
      </c>
      <c r="D19" s="53"/>
      <c r="E19" s="53"/>
      <c r="F19" s="53"/>
      <c r="G19" s="53"/>
      <c r="H19" s="53"/>
      <c r="I19" s="53"/>
      <c r="J19" s="53"/>
      <c r="K19" s="53"/>
      <c r="L19" s="51" t="s">
        <v>145</v>
      </c>
      <c r="M19" s="52">
        <v>0.95099999999999996</v>
      </c>
      <c r="N19" s="52">
        <v>2.641</v>
      </c>
      <c r="O19" s="54"/>
      <c r="P19" s="54"/>
      <c r="Q19" s="55"/>
      <c r="R19" s="55"/>
      <c r="S19" s="55"/>
      <c r="T19" s="54"/>
      <c r="U19" s="55"/>
      <c r="V19" s="55"/>
    </row>
    <row r="20" spans="1:61" s="40" customFormat="1" ht="15" customHeight="1">
      <c r="A20" s="387" t="s">
        <v>128</v>
      </c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8" t="s">
        <v>128</v>
      </c>
      <c r="M20" s="388"/>
      <c r="N20" s="388"/>
      <c r="O20" s="388"/>
      <c r="P20" s="388"/>
      <c r="Q20" s="388"/>
      <c r="R20" s="388"/>
      <c r="S20" s="388"/>
      <c r="T20" s="388"/>
      <c r="U20" s="388"/>
      <c r="V20" s="388"/>
    </row>
    <row r="21" spans="1:61" s="41" customFormat="1" ht="15" customHeight="1">
      <c r="A21" s="58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58"/>
      <c r="O21" s="58"/>
      <c r="P21" s="58"/>
      <c r="Q21" s="40"/>
      <c r="R21" s="40"/>
      <c r="S21" s="40"/>
      <c r="T21" s="58"/>
      <c r="U21" s="40"/>
      <c r="V21" s="40"/>
    </row>
    <row r="22" spans="1:61" s="41" customFormat="1" ht="15" customHeight="1">
      <c r="A22" s="39" t="s">
        <v>148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58"/>
      <c r="O22" s="58"/>
      <c r="P22" s="58"/>
      <c r="Q22" s="40"/>
      <c r="R22" s="40"/>
      <c r="S22" s="40"/>
      <c r="T22" s="58"/>
      <c r="U22" s="40"/>
      <c r="V22" s="40"/>
    </row>
    <row r="23" spans="1:61" s="41" customFormat="1" ht="15" customHeight="1">
      <c r="A23" s="374"/>
      <c r="B23" s="375"/>
      <c r="C23" s="376"/>
      <c r="D23" s="374"/>
      <c r="E23" s="375"/>
      <c r="F23" s="375"/>
      <c r="G23" s="375"/>
      <c r="H23" s="375"/>
      <c r="I23" s="375"/>
      <c r="J23" s="375"/>
      <c r="K23" s="376"/>
      <c r="L23" s="375" t="s">
        <v>253</v>
      </c>
      <c r="M23" s="375"/>
      <c r="N23" s="376"/>
      <c r="O23" s="82">
        <f>'Wskaźniki makroekonomiczne'!O1</f>
        <v>2014</v>
      </c>
      <c r="P23" s="82">
        <f>O23+1</f>
        <v>2015</v>
      </c>
      <c r="Q23" s="82">
        <f t="shared" ref="Q23:BI23" si="0">P23+1</f>
        <v>2016</v>
      </c>
      <c r="R23" s="82">
        <f t="shared" si="0"/>
        <v>2017</v>
      </c>
      <c r="S23" s="82">
        <f t="shared" si="0"/>
        <v>2018</v>
      </c>
      <c r="T23" s="82">
        <f t="shared" si="0"/>
        <v>2019</v>
      </c>
      <c r="U23" s="82">
        <f t="shared" si="0"/>
        <v>2020</v>
      </c>
      <c r="V23" s="82">
        <f t="shared" si="0"/>
        <v>2021</v>
      </c>
      <c r="W23" s="82">
        <f t="shared" si="0"/>
        <v>2022</v>
      </c>
      <c r="X23" s="82">
        <f t="shared" si="0"/>
        <v>2023</v>
      </c>
      <c r="Y23" s="82">
        <f t="shared" si="0"/>
        <v>2024</v>
      </c>
      <c r="Z23" s="82">
        <f t="shared" si="0"/>
        <v>2025</v>
      </c>
      <c r="AA23" s="82">
        <f t="shared" si="0"/>
        <v>2026</v>
      </c>
      <c r="AB23" s="82">
        <f t="shared" si="0"/>
        <v>2027</v>
      </c>
      <c r="AC23" s="82">
        <f t="shared" si="0"/>
        <v>2028</v>
      </c>
      <c r="AD23" s="82">
        <f t="shared" si="0"/>
        <v>2029</v>
      </c>
      <c r="AE23" s="82">
        <f t="shared" si="0"/>
        <v>2030</v>
      </c>
      <c r="AF23" s="82">
        <f t="shared" si="0"/>
        <v>2031</v>
      </c>
      <c r="AG23" s="82">
        <f t="shared" si="0"/>
        <v>2032</v>
      </c>
      <c r="AH23" s="82">
        <f t="shared" si="0"/>
        <v>2033</v>
      </c>
      <c r="AI23" s="82">
        <f t="shared" si="0"/>
        <v>2034</v>
      </c>
      <c r="AJ23" s="82">
        <f t="shared" si="0"/>
        <v>2035</v>
      </c>
      <c r="AK23" s="82">
        <f t="shared" si="0"/>
        <v>2036</v>
      </c>
      <c r="AL23" s="82">
        <f t="shared" si="0"/>
        <v>2037</v>
      </c>
      <c r="AM23" s="82">
        <f t="shared" si="0"/>
        <v>2038</v>
      </c>
      <c r="AN23" s="82">
        <f t="shared" si="0"/>
        <v>2039</v>
      </c>
      <c r="AO23" s="82">
        <f t="shared" si="0"/>
        <v>2040</v>
      </c>
      <c r="AP23" s="82">
        <f t="shared" si="0"/>
        <v>2041</v>
      </c>
      <c r="AQ23" s="82">
        <f t="shared" si="0"/>
        <v>2042</v>
      </c>
      <c r="AR23" s="82">
        <f t="shared" si="0"/>
        <v>2043</v>
      </c>
      <c r="AS23" s="82">
        <f t="shared" si="0"/>
        <v>2044</v>
      </c>
      <c r="AT23" s="82">
        <f t="shared" si="0"/>
        <v>2045</v>
      </c>
      <c r="AU23" s="82">
        <f t="shared" si="0"/>
        <v>2046</v>
      </c>
      <c r="AV23" s="82">
        <f t="shared" si="0"/>
        <v>2047</v>
      </c>
      <c r="AW23" s="82">
        <f t="shared" si="0"/>
        <v>2048</v>
      </c>
      <c r="AX23" s="82">
        <f t="shared" si="0"/>
        <v>2049</v>
      </c>
      <c r="AY23" s="82">
        <f t="shared" si="0"/>
        <v>2050</v>
      </c>
      <c r="AZ23" s="82">
        <f t="shared" si="0"/>
        <v>2051</v>
      </c>
      <c r="BA23" s="82">
        <f t="shared" si="0"/>
        <v>2052</v>
      </c>
      <c r="BB23" s="82">
        <f t="shared" si="0"/>
        <v>2053</v>
      </c>
      <c r="BC23" s="82">
        <f t="shared" si="0"/>
        <v>2054</v>
      </c>
      <c r="BD23" s="82">
        <f t="shared" si="0"/>
        <v>2055</v>
      </c>
      <c r="BE23" s="82">
        <f t="shared" si="0"/>
        <v>2056</v>
      </c>
      <c r="BF23" s="82">
        <f t="shared" si="0"/>
        <v>2057</v>
      </c>
      <c r="BG23" s="82">
        <f t="shared" si="0"/>
        <v>2058</v>
      </c>
      <c r="BH23" s="82">
        <f t="shared" si="0"/>
        <v>2059</v>
      </c>
      <c r="BI23" s="82">
        <f t="shared" si="0"/>
        <v>2060</v>
      </c>
    </row>
    <row r="24" spans="1:61" s="41" customFormat="1" ht="15" customHeight="1">
      <c r="A24" s="377" t="s">
        <v>254</v>
      </c>
      <c r="B24" s="378"/>
      <c r="C24" s="379"/>
      <c r="D24" s="380"/>
      <c r="E24" s="381"/>
      <c r="F24" s="381"/>
      <c r="G24" s="381"/>
      <c r="H24" s="381"/>
      <c r="I24" s="381"/>
      <c r="J24" s="381"/>
      <c r="K24" s="382"/>
      <c r="L24" s="381"/>
      <c r="M24" s="381"/>
      <c r="N24" s="382"/>
      <c r="O24" s="372">
        <f>$B$9</f>
        <v>0.82899999999999996</v>
      </c>
      <c r="P24" s="373">
        <f>O24</f>
        <v>0.82899999999999996</v>
      </c>
      <c r="Q24" s="59">
        <f t="shared" ref="Q24:AR24" si="1">P24</f>
        <v>0.82899999999999996</v>
      </c>
      <c r="R24" s="59">
        <f t="shared" si="1"/>
        <v>0.82899999999999996</v>
      </c>
      <c r="S24" s="59">
        <f t="shared" si="1"/>
        <v>0.82899999999999996</v>
      </c>
      <c r="T24" s="59">
        <f t="shared" si="1"/>
        <v>0.82899999999999996</v>
      </c>
      <c r="U24" s="59">
        <f t="shared" si="1"/>
        <v>0.82899999999999996</v>
      </c>
      <c r="V24" s="59">
        <f t="shared" si="1"/>
        <v>0.82899999999999996</v>
      </c>
      <c r="W24" s="59">
        <f t="shared" si="1"/>
        <v>0.82899999999999996</v>
      </c>
      <c r="X24" s="59">
        <f t="shared" si="1"/>
        <v>0.82899999999999996</v>
      </c>
      <c r="Y24" s="59">
        <f t="shared" si="1"/>
        <v>0.82899999999999996</v>
      </c>
      <c r="Z24" s="59">
        <f t="shared" si="1"/>
        <v>0.82899999999999996</v>
      </c>
      <c r="AA24" s="59">
        <f t="shared" si="1"/>
        <v>0.82899999999999996</v>
      </c>
      <c r="AB24" s="59">
        <f t="shared" si="1"/>
        <v>0.82899999999999996</v>
      </c>
      <c r="AC24" s="59">
        <f t="shared" si="1"/>
        <v>0.82899999999999996</v>
      </c>
      <c r="AD24" s="59">
        <f t="shared" si="1"/>
        <v>0.82899999999999996</v>
      </c>
      <c r="AE24" s="59">
        <f t="shared" si="1"/>
        <v>0.82899999999999996</v>
      </c>
      <c r="AF24" s="59">
        <f t="shared" si="1"/>
        <v>0.82899999999999996</v>
      </c>
      <c r="AG24" s="59">
        <f t="shared" si="1"/>
        <v>0.82899999999999996</v>
      </c>
      <c r="AH24" s="59">
        <f t="shared" si="1"/>
        <v>0.82899999999999996</v>
      </c>
      <c r="AI24" s="59">
        <f t="shared" si="1"/>
        <v>0.82899999999999996</v>
      </c>
      <c r="AJ24" s="59">
        <f t="shared" si="1"/>
        <v>0.82899999999999996</v>
      </c>
      <c r="AK24" s="59">
        <f t="shared" si="1"/>
        <v>0.82899999999999996</v>
      </c>
      <c r="AL24" s="59">
        <f t="shared" si="1"/>
        <v>0.82899999999999996</v>
      </c>
      <c r="AM24" s="59">
        <f t="shared" si="1"/>
        <v>0.82899999999999996</v>
      </c>
      <c r="AN24" s="59">
        <f t="shared" si="1"/>
        <v>0.82899999999999996</v>
      </c>
      <c r="AO24" s="59">
        <f t="shared" si="1"/>
        <v>0.82899999999999996</v>
      </c>
      <c r="AP24" s="59">
        <f t="shared" si="1"/>
        <v>0.82899999999999996</v>
      </c>
      <c r="AQ24" s="59">
        <f t="shared" si="1"/>
        <v>0.82899999999999996</v>
      </c>
      <c r="AR24" s="59">
        <f t="shared" si="1"/>
        <v>0.82899999999999996</v>
      </c>
      <c r="AS24" s="59">
        <f t="shared" ref="AS24" si="2">AR24</f>
        <v>0.82899999999999996</v>
      </c>
      <c r="AT24" s="59">
        <f t="shared" ref="AT24" si="3">AS24</f>
        <v>0.82899999999999996</v>
      </c>
      <c r="AU24" s="59">
        <f t="shared" ref="AU24" si="4">AT24</f>
        <v>0.82899999999999996</v>
      </c>
      <c r="AV24" s="59">
        <f t="shared" ref="AV24" si="5">AU24</f>
        <v>0.82899999999999996</v>
      </c>
      <c r="AW24" s="59">
        <f t="shared" ref="AW24" si="6">AV24</f>
        <v>0.82899999999999996</v>
      </c>
      <c r="AX24" s="59">
        <f t="shared" ref="AX24" si="7">AW24</f>
        <v>0.82899999999999996</v>
      </c>
      <c r="AY24" s="59">
        <f t="shared" ref="AY24" si="8">AX24</f>
        <v>0.82899999999999996</v>
      </c>
      <c r="AZ24" s="59">
        <f t="shared" ref="AZ24" si="9">AY24</f>
        <v>0.82899999999999996</v>
      </c>
      <c r="BA24" s="59">
        <f t="shared" ref="BA24" si="10">AZ24</f>
        <v>0.82899999999999996</v>
      </c>
      <c r="BB24" s="59">
        <f t="shared" ref="BB24" si="11">BA24</f>
        <v>0.82899999999999996</v>
      </c>
      <c r="BC24" s="59">
        <f t="shared" ref="BC24" si="12">BB24</f>
        <v>0.82899999999999996</v>
      </c>
      <c r="BD24" s="59">
        <f t="shared" ref="BD24" si="13">BC24</f>
        <v>0.82899999999999996</v>
      </c>
      <c r="BE24" s="59">
        <f t="shared" ref="BE24" si="14">BD24</f>
        <v>0.82899999999999996</v>
      </c>
      <c r="BF24" s="59">
        <f t="shared" ref="BF24" si="15">BE24</f>
        <v>0.82899999999999996</v>
      </c>
      <c r="BG24" s="59">
        <f t="shared" ref="BG24" si="16">BF24</f>
        <v>0.82899999999999996</v>
      </c>
      <c r="BH24" s="59">
        <f t="shared" ref="BH24" si="17">BG24</f>
        <v>0.82899999999999996</v>
      </c>
      <c r="BI24" s="59">
        <f t="shared" ref="BI24" si="18">BH24</f>
        <v>0.82899999999999996</v>
      </c>
    </row>
    <row r="25" spans="1:61" s="41" customFormat="1" ht="15" customHeight="1">
      <c r="A25" s="161" t="s">
        <v>201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3"/>
    </row>
  </sheetData>
  <mergeCells count="11">
    <mergeCell ref="A3:C3"/>
    <mergeCell ref="L3:N3"/>
    <mergeCell ref="A4:C4"/>
    <mergeCell ref="L4:N4"/>
    <mergeCell ref="A20:V20"/>
    <mergeCell ref="A23:C23"/>
    <mergeCell ref="A24:C24"/>
    <mergeCell ref="D23:K23"/>
    <mergeCell ref="D24:K24"/>
    <mergeCell ref="L23:N23"/>
    <mergeCell ref="L24:N24"/>
  </mergeCell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4"/>
  <sheetViews>
    <sheetView showGridLines="0" zoomScaleNormal="100" workbookViewId="0">
      <pane ySplit="1" topLeftCell="A2" activePane="bottomLeft" state="frozen"/>
      <selection activeCell="C2" sqref="C2"/>
      <selection pane="bottomLeft" activeCell="A2" sqref="A2"/>
    </sheetView>
  </sheetViews>
  <sheetFormatPr defaultColWidth="0" defaultRowHeight="15" zeroHeight="1"/>
  <cols>
    <col min="1" max="1" width="20.625" style="38" customWidth="1"/>
    <col min="2" max="3" width="9" style="38" customWidth="1"/>
    <col min="4" max="11" width="0.875" style="38" customWidth="1"/>
    <col min="12" max="12" width="20.625" style="38" customWidth="1"/>
    <col min="13" max="61" width="9" style="38" customWidth="1"/>
    <col min="62" max="16384" width="9" style="38" hidden="1"/>
  </cols>
  <sheetData>
    <row r="1" spans="1:61" s="41" customFormat="1" ht="20.100000000000001" customHeight="1">
      <c r="A1" s="91" t="s">
        <v>149</v>
      </c>
      <c r="B1" s="36"/>
      <c r="C1" s="37"/>
      <c r="D1" s="36"/>
      <c r="E1" s="36"/>
      <c r="F1" s="36"/>
      <c r="G1" s="36"/>
      <c r="H1" s="36"/>
      <c r="I1" s="36"/>
      <c r="J1" s="36"/>
      <c r="K1" s="36"/>
      <c r="L1" s="37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</row>
    <row r="2" spans="1:61" s="41" customFormat="1" ht="1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61" s="41" customFormat="1" ht="45" customHeight="1">
      <c r="A3" s="389" t="s">
        <v>185</v>
      </c>
      <c r="B3" s="389"/>
      <c r="C3" s="389"/>
      <c r="D3" s="40"/>
      <c r="E3" s="40"/>
      <c r="F3" s="40"/>
      <c r="G3" s="40"/>
      <c r="H3" s="40"/>
      <c r="I3" s="40"/>
      <c r="J3" s="40"/>
      <c r="K3" s="40"/>
      <c r="L3" s="389" t="s">
        <v>186</v>
      </c>
      <c r="M3" s="389"/>
      <c r="N3" s="389"/>
      <c r="P3" s="38"/>
      <c r="Q3" s="38"/>
      <c r="R3" s="38"/>
      <c r="V3" s="40"/>
      <c r="W3" s="40"/>
      <c r="X3" s="40"/>
      <c r="Y3" s="40"/>
      <c r="Z3" s="40"/>
      <c r="AA3" s="40"/>
      <c r="AB3" s="40"/>
      <c r="AC3" s="40"/>
    </row>
    <row r="4" spans="1:61" s="41" customFormat="1" ht="15" customHeight="1">
      <c r="A4" s="82" t="s">
        <v>129</v>
      </c>
      <c r="B4" s="82" t="s">
        <v>130</v>
      </c>
      <c r="C4" s="82" t="s">
        <v>131</v>
      </c>
      <c r="D4" s="50"/>
      <c r="E4" s="50"/>
      <c r="F4" s="50"/>
      <c r="G4" s="50"/>
      <c r="H4" s="50"/>
      <c r="I4" s="50"/>
      <c r="J4" s="50"/>
      <c r="K4" s="50"/>
      <c r="L4" s="82" t="s">
        <v>129</v>
      </c>
      <c r="M4" s="82" t="s">
        <v>130</v>
      </c>
      <c r="N4" s="82" t="s">
        <v>131</v>
      </c>
      <c r="O4" s="50"/>
      <c r="P4" s="38"/>
      <c r="Q4" s="38"/>
      <c r="R4" s="38"/>
      <c r="S4" s="50"/>
      <c r="T4" s="50"/>
      <c r="V4" s="61"/>
      <c r="W4" s="61"/>
      <c r="X4" s="61"/>
      <c r="Y4" s="61"/>
      <c r="Z4" s="61"/>
      <c r="AA4" s="61"/>
      <c r="AB4" s="40"/>
      <c r="AC4" s="40"/>
    </row>
    <row r="5" spans="1:61" s="41" customFormat="1" ht="15" customHeight="1">
      <c r="A5" s="51" t="s">
        <v>132</v>
      </c>
      <c r="B5" s="52">
        <v>0.13500000000000001</v>
      </c>
      <c r="C5" s="52">
        <v>1.7929999999999999</v>
      </c>
      <c r="D5" s="53"/>
      <c r="E5" s="53"/>
      <c r="F5" s="53"/>
      <c r="G5" s="53"/>
      <c r="H5" s="53"/>
      <c r="I5" s="53"/>
      <c r="J5" s="53"/>
      <c r="K5" s="53"/>
      <c r="L5" s="51" t="s">
        <v>132</v>
      </c>
      <c r="M5" s="52">
        <v>0.17499999999999999</v>
      </c>
      <c r="N5" s="52">
        <v>2.516</v>
      </c>
      <c r="O5" s="54"/>
      <c r="P5" s="38"/>
      <c r="Q5" s="38"/>
      <c r="R5" s="38"/>
      <c r="S5" s="55"/>
      <c r="T5" s="55"/>
      <c r="V5" s="62"/>
      <c r="W5" s="63"/>
      <c r="X5" s="63"/>
      <c r="Y5" s="63"/>
      <c r="Z5" s="63"/>
      <c r="AA5" s="63"/>
      <c r="AB5" s="40"/>
      <c r="AC5" s="40"/>
    </row>
    <row r="6" spans="1:61" s="41" customFormat="1" ht="15" customHeight="1">
      <c r="A6" s="56" t="s">
        <v>133</v>
      </c>
      <c r="B6" s="52">
        <v>0.123</v>
      </c>
      <c r="C6" s="52">
        <v>1.617</v>
      </c>
      <c r="D6" s="53"/>
      <c r="E6" s="53"/>
      <c r="F6" s="53"/>
      <c r="G6" s="53"/>
      <c r="H6" s="53"/>
      <c r="I6" s="53"/>
      <c r="J6" s="53"/>
      <c r="K6" s="53"/>
      <c r="L6" s="56" t="s">
        <v>133</v>
      </c>
      <c r="M6" s="52">
        <v>0.156</v>
      </c>
      <c r="N6" s="52">
        <v>2.2160000000000002</v>
      </c>
      <c r="O6" s="57"/>
      <c r="P6" s="38"/>
      <c r="Q6" s="38"/>
      <c r="R6" s="38"/>
      <c r="S6" s="55"/>
      <c r="T6" s="55"/>
      <c r="V6" s="64"/>
      <c r="W6" s="63"/>
      <c r="X6" s="63"/>
      <c r="Y6" s="63"/>
      <c r="Z6" s="63"/>
      <c r="AA6" s="63"/>
      <c r="AB6" s="40"/>
      <c r="AC6" s="40"/>
    </row>
    <row r="7" spans="1:61" s="41" customFormat="1" ht="15" customHeight="1">
      <c r="A7" s="51" t="s">
        <v>134</v>
      </c>
      <c r="B7" s="52">
        <v>0.112</v>
      </c>
      <c r="C7" s="52">
        <v>1.48</v>
      </c>
      <c r="D7" s="53"/>
      <c r="E7" s="53"/>
      <c r="F7" s="53"/>
      <c r="G7" s="53"/>
      <c r="H7" s="53"/>
      <c r="I7" s="53"/>
      <c r="J7" s="53"/>
      <c r="K7" s="53"/>
      <c r="L7" s="51" t="s">
        <v>134</v>
      </c>
      <c r="M7" s="52">
        <v>0.13900000000000001</v>
      </c>
      <c r="N7" s="52">
        <v>1.9790000000000001</v>
      </c>
      <c r="O7" s="54"/>
      <c r="P7" s="38"/>
      <c r="Q7" s="38"/>
      <c r="R7" s="38"/>
      <c r="S7" s="55"/>
      <c r="T7" s="55"/>
      <c r="V7" s="62"/>
      <c r="W7" s="63"/>
      <c r="X7" s="63"/>
      <c r="Y7" s="63"/>
      <c r="Z7" s="63"/>
      <c r="AA7" s="63"/>
      <c r="AB7" s="40"/>
      <c r="AC7" s="40"/>
    </row>
    <row r="8" spans="1:61" s="41" customFormat="1" ht="15" customHeight="1">
      <c r="A8" s="51" t="s">
        <v>135</v>
      </c>
      <c r="B8" s="52">
        <v>0.104</v>
      </c>
      <c r="C8" s="52">
        <v>1.383</v>
      </c>
      <c r="D8" s="53"/>
      <c r="E8" s="53"/>
      <c r="F8" s="53"/>
      <c r="G8" s="53"/>
      <c r="H8" s="53"/>
      <c r="I8" s="53"/>
      <c r="J8" s="53"/>
      <c r="K8" s="53"/>
      <c r="L8" s="51" t="s">
        <v>135</v>
      </c>
      <c r="M8" s="52">
        <v>0.126</v>
      </c>
      <c r="N8" s="52">
        <v>1.806</v>
      </c>
      <c r="O8" s="54"/>
      <c r="P8" s="38"/>
      <c r="Q8" s="38"/>
      <c r="R8" s="38"/>
      <c r="S8" s="55"/>
      <c r="T8" s="55"/>
      <c r="V8" s="62"/>
      <c r="W8" s="63"/>
      <c r="X8" s="63"/>
      <c r="Y8" s="63"/>
      <c r="Z8" s="63"/>
      <c r="AA8" s="63"/>
      <c r="AB8" s="40"/>
      <c r="AC8" s="40"/>
    </row>
    <row r="9" spans="1:61" s="41" customFormat="1" ht="15" customHeight="1">
      <c r="A9" s="51" t="s">
        <v>136</v>
      </c>
      <c r="B9" s="52">
        <v>9.9000000000000005E-2</v>
      </c>
      <c r="C9" s="52">
        <v>1.3260000000000001</v>
      </c>
      <c r="D9" s="53"/>
      <c r="E9" s="53"/>
      <c r="F9" s="53"/>
      <c r="G9" s="53"/>
      <c r="H9" s="53"/>
      <c r="I9" s="53"/>
      <c r="J9" s="53"/>
      <c r="K9" s="53"/>
      <c r="L9" s="51" t="s">
        <v>136</v>
      </c>
      <c r="M9" s="52">
        <v>0.11600000000000001</v>
      </c>
      <c r="N9" s="52">
        <v>1.696</v>
      </c>
      <c r="O9" s="54"/>
      <c r="P9" s="38"/>
      <c r="Q9" s="38"/>
      <c r="R9" s="38"/>
      <c r="S9" s="55"/>
      <c r="T9" s="55"/>
      <c r="V9" s="62"/>
      <c r="W9" s="63"/>
      <c r="X9" s="63"/>
      <c r="Y9" s="63"/>
      <c r="Z9" s="63"/>
      <c r="AA9" s="63"/>
      <c r="AB9" s="40"/>
      <c r="AC9" s="40"/>
    </row>
    <row r="10" spans="1:61" s="41" customFormat="1" ht="15" customHeight="1">
      <c r="A10" s="51" t="s">
        <v>137</v>
      </c>
      <c r="B10" s="52">
        <v>9.5000000000000001E-2</v>
      </c>
      <c r="C10" s="52">
        <v>1.3089999999999999</v>
      </c>
      <c r="D10" s="53"/>
      <c r="E10" s="53"/>
      <c r="F10" s="53"/>
      <c r="G10" s="53"/>
      <c r="H10" s="53"/>
      <c r="I10" s="53"/>
      <c r="J10" s="53"/>
      <c r="K10" s="53"/>
      <c r="L10" s="51" t="s">
        <v>137</v>
      </c>
      <c r="M10" s="52">
        <v>0.109</v>
      </c>
      <c r="N10" s="52">
        <v>1.651</v>
      </c>
      <c r="O10" s="54"/>
      <c r="P10" s="38"/>
      <c r="Q10" s="38"/>
      <c r="R10" s="38"/>
      <c r="S10" s="65"/>
      <c r="T10" s="55"/>
      <c r="V10" s="62"/>
      <c r="W10" s="63"/>
      <c r="X10" s="63"/>
      <c r="Y10" s="63"/>
      <c r="Z10" s="63"/>
      <c r="AA10" s="63"/>
      <c r="AB10" s="40"/>
      <c r="AC10" s="40"/>
    </row>
    <row r="11" spans="1:61" s="41" customFormat="1" ht="15" customHeight="1">
      <c r="A11" s="51" t="s">
        <v>138</v>
      </c>
      <c r="B11" s="52">
        <v>9.4E-2</v>
      </c>
      <c r="C11" s="52">
        <v>1.3320000000000001</v>
      </c>
      <c r="D11" s="53"/>
      <c r="E11" s="53"/>
      <c r="F11" s="53"/>
      <c r="G11" s="53"/>
      <c r="H11" s="53"/>
      <c r="I11" s="53"/>
      <c r="J11" s="53"/>
      <c r="K11" s="53"/>
      <c r="L11" s="51" t="s">
        <v>138</v>
      </c>
      <c r="M11" s="52">
        <v>0.105</v>
      </c>
      <c r="N11" s="52">
        <v>1.669</v>
      </c>
      <c r="O11" s="54"/>
      <c r="P11" s="38"/>
      <c r="Q11" s="38"/>
      <c r="R11" s="38"/>
      <c r="S11" s="55"/>
      <c r="T11" s="55"/>
      <c r="V11" s="62"/>
      <c r="W11" s="63"/>
      <c r="X11" s="63"/>
      <c r="Y11" s="63"/>
      <c r="Z11" s="63"/>
      <c r="AA11" s="63"/>
      <c r="AB11" s="40"/>
      <c r="AC11" s="40"/>
    </row>
    <row r="12" spans="1:61" s="41" customFormat="1" ht="15" customHeight="1">
      <c r="A12" s="51" t="s">
        <v>139</v>
      </c>
      <c r="B12" s="52">
        <v>9.5000000000000001E-2</v>
      </c>
      <c r="C12" s="52">
        <v>1.395</v>
      </c>
      <c r="D12" s="53"/>
      <c r="E12" s="53"/>
      <c r="F12" s="53"/>
      <c r="G12" s="53"/>
      <c r="H12" s="53"/>
      <c r="I12" s="53"/>
      <c r="J12" s="53"/>
      <c r="K12" s="53"/>
      <c r="L12" s="51" t="s">
        <v>139</v>
      </c>
      <c r="M12" s="52">
        <v>0.104</v>
      </c>
      <c r="N12" s="52">
        <v>1.7509999999999999</v>
      </c>
      <c r="O12" s="54"/>
      <c r="P12" s="38"/>
      <c r="Q12" s="38"/>
      <c r="R12" s="38"/>
      <c r="S12" s="55"/>
      <c r="T12" s="55"/>
      <c r="V12" s="62"/>
      <c r="W12" s="63"/>
      <c r="X12" s="63"/>
      <c r="Y12" s="63"/>
      <c r="Z12" s="63"/>
      <c r="AA12" s="63"/>
      <c r="AB12" s="40"/>
      <c r="AC12" s="40"/>
    </row>
    <row r="13" spans="1:61" s="41" customFormat="1" ht="15" customHeight="1">
      <c r="A13" s="51" t="s">
        <v>140</v>
      </c>
      <c r="B13" s="52">
        <v>9.9000000000000005E-2</v>
      </c>
      <c r="C13" s="52">
        <v>1.4970000000000001</v>
      </c>
      <c r="D13" s="53"/>
      <c r="E13" s="53"/>
      <c r="F13" s="53"/>
      <c r="G13" s="53"/>
      <c r="H13" s="53"/>
      <c r="I13" s="53"/>
      <c r="J13" s="53"/>
      <c r="K13" s="53"/>
      <c r="L13" s="51" t="s">
        <v>140</v>
      </c>
      <c r="M13" s="52">
        <v>0.106</v>
      </c>
      <c r="N13" s="52">
        <v>1.897</v>
      </c>
      <c r="O13" s="54"/>
      <c r="P13" s="38"/>
      <c r="Q13" s="38"/>
      <c r="R13" s="38"/>
      <c r="S13" s="55"/>
      <c r="T13" s="55"/>
      <c r="V13" s="62"/>
      <c r="W13" s="63"/>
      <c r="X13" s="63"/>
      <c r="Y13" s="63"/>
      <c r="Z13" s="63"/>
      <c r="AA13" s="63"/>
      <c r="AB13" s="40"/>
      <c r="AC13" s="40"/>
    </row>
    <row r="14" spans="1:61" s="41" customFormat="1" ht="15" customHeight="1">
      <c r="A14" s="51" t="s">
        <v>141</v>
      </c>
      <c r="B14" s="52">
        <v>0.105</v>
      </c>
      <c r="C14" s="52">
        <v>1.64</v>
      </c>
      <c r="D14" s="53"/>
      <c r="E14" s="53"/>
      <c r="F14" s="53"/>
      <c r="G14" s="53"/>
      <c r="H14" s="53"/>
      <c r="I14" s="53"/>
      <c r="J14" s="53"/>
      <c r="K14" s="53"/>
      <c r="L14" s="51" t="s">
        <v>141</v>
      </c>
      <c r="M14" s="52">
        <v>0.111</v>
      </c>
      <c r="N14" s="52">
        <v>2.1059999999999999</v>
      </c>
      <c r="O14" s="54"/>
      <c r="P14" s="38"/>
      <c r="Q14" s="38"/>
      <c r="R14" s="38"/>
      <c r="S14" s="55"/>
      <c r="T14" s="55"/>
      <c r="V14" s="62"/>
      <c r="W14" s="63"/>
      <c r="X14" s="63"/>
      <c r="Y14" s="63"/>
      <c r="Z14" s="63"/>
      <c r="AA14" s="63"/>
      <c r="AB14" s="40"/>
      <c r="AC14" s="40"/>
    </row>
    <row r="15" spans="1:61" s="41" customFormat="1" ht="15" customHeight="1">
      <c r="A15" s="51" t="s">
        <v>142</v>
      </c>
      <c r="B15" s="52">
        <v>0.113</v>
      </c>
      <c r="C15" s="52">
        <v>1.8220000000000001</v>
      </c>
      <c r="D15" s="53"/>
      <c r="E15" s="53"/>
      <c r="F15" s="53"/>
      <c r="G15" s="53"/>
      <c r="H15" s="53"/>
      <c r="I15" s="53"/>
      <c r="J15" s="53"/>
      <c r="K15" s="53"/>
      <c r="L15" s="51" t="s">
        <v>142</v>
      </c>
      <c r="M15" s="52">
        <v>0.11899999999999999</v>
      </c>
      <c r="N15" s="52">
        <v>2.379</v>
      </c>
      <c r="O15" s="54"/>
      <c r="P15" s="38"/>
      <c r="Q15" s="38"/>
      <c r="R15" s="38"/>
      <c r="S15" s="55"/>
      <c r="T15" s="55"/>
      <c r="V15" s="62"/>
      <c r="W15" s="63"/>
      <c r="X15" s="63"/>
      <c r="Y15" s="63"/>
      <c r="Z15" s="63"/>
      <c r="AA15" s="63"/>
      <c r="AB15" s="40"/>
      <c r="AC15" s="40"/>
    </row>
    <row r="16" spans="1:61" s="41" customFormat="1" ht="15" customHeight="1">
      <c r="A16" s="51" t="s">
        <v>143</v>
      </c>
      <c r="B16" s="66">
        <v>0.123</v>
      </c>
      <c r="C16" s="52">
        <v>1.8220000000000001</v>
      </c>
      <c r="D16" s="53"/>
      <c r="E16" s="53"/>
      <c r="F16" s="53"/>
      <c r="G16" s="53"/>
      <c r="H16" s="53"/>
      <c r="I16" s="53"/>
      <c r="J16" s="53"/>
      <c r="K16" s="53"/>
      <c r="L16" s="51" t="s">
        <v>143</v>
      </c>
      <c r="M16" s="52">
        <v>0.13100000000000001</v>
      </c>
      <c r="N16" s="52">
        <v>2.379</v>
      </c>
      <c r="O16" s="54"/>
      <c r="P16" s="38"/>
      <c r="Q16" s="38"/>
      <c r="R16" s="38"/>
      <c r="S16" s="55"/>
      <c r="T16" s="55"/>
      <c r="V16" s="62"/>
      <c r="W16" s="63"/>
      <c r="X16" s="63"/>
      <c r="Y16" s="63"/>
      <c r="Z16" s="63"/>
      <c r="AA16" s="63"/>
      <c r="AB16" s="40"/>
      <c r="AC16" s="40"/>
    </row>
    <row r="17" spans="1:29" s="41" customFormat="1" ht="15" customHeight="1">
      <c r="A17" s="51" t="s">
        <v>144</v>
      </c>
      <c r="B17" s="66">
        <v>0.13500000000000001</v>
      </c>
      <c r="C17" s="52">
        <v>1.8220000000000001</v>
      </c>
      <c r="D17" s="67"/>
      <c r="E17" s="67"/>
      <c r="F17" s="67"/>
      <c r="G17" s="67"/>
      <c r="H17" s="67"/>
      <c r="I17" s="67"/>
      <c r="J17" s="67"/>
      <c r="K17" s="67"/>
      <c r="L17" s="51" t="s">
        <v>144</v>
      </c>
      <c r="M17" s="66">
        <v>0.14499999999999999</v>
      </c>
      <c r="N17" s="52">
        <v>2.379</v>
      </c>
      <c r="O17" s="54"/>
      <c r="P17" s="38"/>
      <c r="Q17" s="38"/>
      <c r="R17" s="38"/>
      <c r="S17" s="67"/>
      <c r="T17" s="67"/>
      <c r="V17" s="62"/>
      <c r="W17" s="63"/>
      <c r="X17" s="63"/>
      <c r="Y17" s="63"/>
      <c r="Z17" s="63"/>
      <c r="AA17" s="63"/>
      <c r="AB17" s="40"/>
      <c r="AC17" s="40"/>
    </row>
    <row r="18" spans="1:29" s="41" customFormat="1" ht="15" customHeight="1">
      <c r="A18" s="51" t="s">
        <v>145</v>
      </c>
      <c r="B18" s="66">
        <v>0.15</v>
      </c>
      <c r="C18" s="52">
        <v>1.8220000000000001</v>
      </c>
      <c r="D18" s="67"/>
      <c r="E18" s="67"/>
      <c r="F18" s="67"/>
      <c r="G18" s="67"/>
      <c r="H18" s="67"/>
      <c r="I18" s="67"/>
      <c r="J18" s="67"/>
      <c r="K18" s="67"/>
      <c r="L18" s="51" t="s">
        <v>145</v>
      </c>
      <c r="M18" s="66">
        <v>0.16300000000000001</v>
      </c>
      <c r="N18" s="52">
        <v>2.379</v>
      </c>
      <c r="O18" s="54"/>
      <c r="P18" s="38"/>
      <c r="Q18" s="38"/>
      <c r="R18" s="38"/>
      <c r="S18" s="67"/>
      <c r="T18" s="67"/>
      <c r="V18" s="62"/>
      <c r="W18" s="63"/>
      <c r="X18" s="63"/>
      <c r="Y18" s="63"/>
      <c r="Z18" s="63"/>
      <c r="AA18" s="63"/>
      <c r="AB18" s="40"/>
      <c r="AC18" s="40"/>
    </row>
    <row r="19" spans="1:29" s="41" customFormat="1" ht="15" customHeight="1">
      <c r="A19" s="58" t="s">
        <v>128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58" t="s">
        <v>128</v>
      </c>
      <c r="M19" s="40"/>
      <c r="N19" s="40"/>
      <c r="O19" s="58"/>
      <c r="P19" s="38"/>
      <c r="Q19" s="38"/>
      <c r="R19" s="38"/>
      <c r="S19" s="40"/>
      <c r="T19" s="40"/>
      <c r="V19" s="58"/>
      <c r="W19" s="40"/>
      <c r="X19" s="40"/>
      <c r="Y19" s="40"/>
      <c r="Z19" s="40"/>
      <c r="AA19" s="40"/>
      <c r="AB19" s="40"/>
      <c r="AC19" s="40"/>
    </row>
    <row r="20" spans="1:29" s="41" customFormat="1" ht="15" customHeight="1">
      <c r="A20" s="58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58"/>
      <c r="P20" s="38"/>
      <c r="Q20" s="38"/>
      <c r="R20" s="38"/>
      <c r="S20" s="40"/>
      <c r="T20" s="40"/>
      <c r="V20" s="40"/>
      <c r="W20" s="40"/>
      <c r="X20" s="40"/>
      <c r="Y20" s="40"/>
      <c r="Z20" s="40"/>
      <c r="AA20" s="40"/>
      <c r="AB20" s="40"/>
      <c r="AC20" s="40"/>
    </row>
    <row r="21" spans="1:29" s="41" customFormat="1" ht="45" customHeight="1">
      <c r="A21" s="389" t="s">
        <v>187</v>
      </c>
      <c r="B21" s="389"/>
      <c r="C21" s="389"/>
      <c r="D21" s="40"/>
      <c r="E21" s="40"/>
      <c r="F21" s="40"/>
      <c r="G21" s="40"/>
      <c r="H21" s="40"/>
      <c r="I21" s="40"/>
      <c r="J21" s="40"/>
      <c r="K21" s="40"/>
      <c r="L21" s="389" t="s">
        <v>188</v>
      </c>
      <c r="M21" s="389"/>
      <c r="N21" s="389"/>
      <c r="P21" s="38"/>
      <c r="Q21" s="38"/>
      <c r="R21" s="38"/>
      <c r="S21" s="40"/>
      <c r="T21" s="40"/>
    </row>
    <row r="22" spans="1:29" s="41" customFormat="1" ht="15" customHeight="1">
      <c r="A22" s="82" t="s">
        <v>129</v>
      </c>
      <c r="B22" s="82" t="s">
        <v>130</v>
      </c>
      <c r="C22" s="82" t="s">
        <v>131</v>
      </c>
      <c r="D22" s="50"/>
      <c r="E22" s="50"/>
      <c r="F22" s="50"/>
      <c r="G22" s="50"/>
      <c r="H22" s="50"/>
      <c r="I22" s="50"/>
      <c r="J22" s="50"/>
      <c r="K22" s="50"/>
      <c r="L22" s="82" t="s">
        <v>129</v>
      </c>
      <c r="M22" s="82" t="s">
        <v>130</v>
      </c>
      <c r="N22" s="82" t="s">
        <v>131</v>
      </c>
      <c r="P22" s="38"/>
      <c r="Q22" s="38"/>
      <c r="R22" s="38"/>
      <c r="S22" s="50"/>
      <c r="T22" s="50"/>
      <c r="Y22" s="61"/>
      <c r="Z22" s="61"/>
      <c r="AA22" s="61"/>
    </row>
    <row r="23" spans="1:29" s="41" customFormat="1" ht="15" customHeight="1">
      <c r="A23" s="51" t="s">
        <v>132</v>
      </c>
      <c r="B23" s="52">
        <v>0.124</v>
      </c>
      <c r="C23" s="52">
        <v>1.663</v>
      </c>
      <c r="D23" s="55"/>
      <c r="E23" s="55"/>
      <c r="F23" s="55"/>
      <c r="G23" s="55"/>
      <c r="H23" s="55"/>
      <c r="I23" s="55"/>
      <c r="J23" s="55"/>
      <c r="K23" s="55"/>
      <c r="L23" s="51" t="s">
        <v>132</v>
      </c>
      <c r="M23" s="52">
        <v>0.161</v>
      </c>
      <c r="N23" s="52">
        <v>2.3330000000000002</v>
      </c>
      <c r="P23" s="38"/>
      <c r="Q23" s="38"/>
      <c r="R23" s="38"/>
      <c r="S23" s="53"/>
      <c r="T23" s="53"/>
      <c r="Y23" s="68"/>
      <c r="Z23" s="68"/>
      <c r="AA23" s="68"/>
    </row>
    <row r="24" spans="1:29" s="41" customFormat="1" ht="15" customHeight="1">
      <c r="A24" s="56" t="s">
        <v>133</v>
      </c>
      <c r="B24" s="52">
        <v>0.113</v>
      </c>
      <c r="C24" s="52">
        <v>1.4990000000000001</v>
      </c>
      <c r="D24" s="55"/>
      <c r="E24" s="55"/>
      <c r="F24" s="55"/>
      <c r="G24" s="55"/>
      <c r="H24" s="55"/>
      <c r="I24" s="55"/>
      <c r="J24" s="55"/>
      <c r="K24" s="55"/>
      <c r="L24" s="56" t="s">
        <v>133</v>
      </c>
      <c r="M24" s="52">
        <v>0.14299999999999999</v>
      </c>
      <c r="N24" s="52">
        <v>2.0550000000000002</v>
      </c>
      <c r="P24" s="38"/>
      <c r="Q24" s="38"/>
      <c r="R24" s="38"/>
      <c r="S24" s="53"/>
      <c r="T24" s="53"/>
      <c r="Y24" s="68"/>
      <c r="Z24" s="68"/>
      <c r="AA24" s="68"/>
    </row>
    <row r="25" spans="1:29" s="41" customFormat="1" ht="15" customHeight="1">
      <c r="A25" s="51" t="s">
        <v>134</v>
      </c>
      <c r="B25" s="52">
        <v>0.10299999999999999</v>
      </c>
      <c r="C25" s="52">
        <v>1.3720000000000001</v>
      </c>
      <c r="D25" s="55"/>
      <c r="E25" s="55"/>
      <c r="F25" s="55"/>
      <c r="G25" s="55"/>
      <c r="H25" s="55"/>
      <c r="I25" s="55"/>
      <c r="J25" s="55"/>
      <c r="K25" s="55"/>
      <c r="L25" s="51" t="s">
        <v>134</v>
      </c>
      <c r="M25" s="52">
        <v>0.128</v>
      </c>
      <c r="N25" s="52">
        <v>1.835</v>
      </c>
      <c r="P25" s="38"/>
      <c r="Q25" s="38"/>
      <c r="R25" s="38"/>
      <c r="S25" s="53"/>
      <c r="T25" s="53"/>
      <c r="Y25" s="68"/>
      <c r="Z25" s="68"/>
      <c r="AA25" s="68"/>
    </row>
    <row r="26" spans="1:29" s="41" customFormat="1" ht="15" customHeight="1">
      <c r="A26" s="51" t="s">
        <v>135</v>
      </c>
      <c r="B26" s="52">
        <v>9.6000000000000002E-2</v>
      </c>
      <c r="C26" s="52">
        <v>1.2829999999999999</v>
      </c>
      <c r="D26" s="55"/>
      <c r="E26" s="55"/>
      <c r="F26" s="55"/>
      <c r="G26" s="55"/>
      <c r="H26" s="55"/>
      <c r="I26" s="55"/>
      <c r="J26" s="55"/>
      <c r="K26" s="55"/>
      <c r="L26" s="51" t="s">
        <v>135</v>
      </c>
      <c r="M26" s="52">
        <v>0.11600000000000001</v>
      </c>
      <c r="N26" s="52">
        <v>1.6739999999999999</v>
      </c>
      <c r="P26" s="38"/>
      <c r="Q26" s="38"/>
      <c r="R26" s="38"/>
      <c r="S26" s="53"/>
      <c r="T26" s="53"/>
      <c r="Y26" s="68"/>
      <c r="Z26" s="68"/>
      <c r="AA26" s="68"/>
    </row>
    <row r="27" spans="1:29" s="41" customFormat="1" ht="15" customHeight="1">
      <c r="A27" s="51" t="s">
        <v>136</v>
      </c>
      <c r="B27" s="52">
        <v>9.0999999999999998E-2</v>
      </c>
      <c r="C27" s="52">
        <v>1.23</v>
      </c>
      <c r="D27" s="55"/>
      <c r="E27" s="55"/>
      <c r="F27" s="55"/>
      <c r="G27" s="55"/>
      <c r="H27" s="55"/>
      <c r="I27" s="55"/>
      <c r="J27" s="55"/>
      <c r="K27" s="55"/>
      <c r="L27" s="51" t="s">
        <v>136</v>
      </c>
      <c r="M27" s="52">
        <v>0.107</v>
      </c>
      <c r="N27" s="52">
        <v>1.573</v>
      </c>
      <c r="P27" s="38"/>
      <c r="Q27" s="38"/>
      <c r="R27" s="38"/>
      <c r="S27" s="53"/>
      <c r="T27" s="53"/>
      <c r="Y27" s="68"/>
      <c r="Z27" s="68"/>
      <c r="AA27" s="68"/>
    </row>
    <row r="28" spans="1:29" s="41" customFormat="1" ht="15" customHeight="1">
      <c r="A28" s="51" t="s">
        <v>137</v>
      </c>
      <c r="B28" s="52">
        <v>8.7999999999999995E-2</v>
      </c>
      <c r="C28" s="52">
        <v>1.214</v>
      </c>
      <c r="D28" s="55"/>
      <c r="E28" s="55"/>
      <c r="F28" s="55"/>
      <c r="G28" s="55"/>
      <c r="H28" s="55"/>
      <c r="I28" s="55"/>
      <c r="J28" s="55"/>
      <c r="K28" s="55"/>
      <c r="L28" s="51" t="s">
        <v>137</v>
      </c>
      <c r="M28" s="52">
        <v>0.1</v>
      </c>
      <c r="N28" s="52">
        <v>1.5309999999999999</v>
      </c>
      <c r="P28" s="38"/>
      <c r="Q28" s="38"/>
      <c r="R28" s="38"/>
      <c r="S28" s="50"/>
      <c r="T28" s="53"/>
      <c r="Y28" s="68"/>
      <c r="Z28" s="68"/>
      <c r="AA28" s="68"/>
    </row>
    <row r="29" spans="1:29" s="41" customFormat="1" ht="15" customHeight="1">
      <c r="A29" s="51" t="s">
        <v>138</v>
      </c>
      <c r="B29" s="52">
        <v>8.6999999999999994E-2</v>
      </c>
      <c r="C29" s="52">
        <v>1.236</v>
      </c>
      <c r="D29" s="55"/>
      <c r="E29" s="55"/>
      <c r="F29" s="55"/>
      <c r="G29" s="55"/>
      <c r="H29" s="55"/>
      <c r="I29" s="55"/>
      <c r="J29" s="55"/>
      <c r="K29" s="55"/>
      <c r="L29" s="51" t="s">
        <v>138</v>
      </c>
      <c r="M29" s="52">
        <v>9.6000000000000002E-2</v>
      </c>
      <c r="N29" s="52">
        <v>1.548</v>
      </c>
      <c r="P29" s="38"/>
      <c r="Q29" s="38"/>
      <c r="R29" s="38"/>
      <c r="S29" s="53"/>
      <c r="T29" s="53"/>
      <c r="Y29" s="68"/>
      <c r="Z29" s="68"/>
      <c r="AA29" s="68"/>
    </row>
    <row r="30" spans="1:29" s="41" customFormat="1" ht="15" customHeight="1">
      <c r="A30" s="51" t="s">
        <v>139</v>
      </c>
      <c r="B30" s="52">
        <v>8.7999999999999995E-2</v>
      </c>
      <c r="C30" s="52">
        <v>1.294</v>
      </c>
      <c r="D30" s="55"/>
      <c r="E30" s="55"/>
      <c r="F30" s="55"/>
      <c r="G30" s="55"/>
      <c r="H30" s="55"/>
      <c r="I30" s="55"/>
      <c r="J30" s="55"/>
      <c r="K30" s="55"/>
      <c r="L30" s="51" t="s">
        <v>139</v>
      </c>
      <c r="M30" s="52">
        <v>9.5000000000000001E-2</v>
      </c>
      <c r="N30" s="52">
        <v>1.6240000000000001</v>
      </c>
      <c r="P30" s="38"/>
      <c r="Q30" s="38"/>
      <c r="R30" s="38"/>
      <c r="S30" s="53"/>
      <c r="T30" s="53"/>
      <c r="Y30" s="68"/>
      <c r="Z30" s="68"/>
      <c r="AA30" s="68"/>
    </row>
    <row r="31" spans="1:29" s="41" customFormat="1" ht="15" customHeight="1">
      <c r="A31" s="51" t="s">
        <v>140</v>
      </c>
      <c r="B31" s="52">
        <v>9.0999999999999998E-2</v>
      </c>
      <c r="C31" s="52">
        <v>1.389</v>
      </c>
      <c r="D31" s="55"/>
      <c r="E31" s="55"/>
      <c r="F31" s="55"/>
      <c r="G31" s="55"/>
      <c r="H31" s="55"/>
      <c r="I31" s="55"/>
      <c r="J31" s="55"/>
      <c r="K31" s="55"/>
      <c r="L31" s="51" t="s">
        <v>140</v>
      </c>
      <c r="M31" s="52">
        <v>9.7000000000000003E-2</v>
      </c>
      <c r="N31" s="52">
        <v>1.7589999999999999</v>
      </c>
      <c r="P31" s="38"/>
      <c r="Q31" s="38"/>
      <c r="R31" s="38"/>
      <c r="S31" s="53"/>
      <c r="T31" s="53"/>
      <c r="Y31" s="68"/>
      <c r="Z31" s="68"/>
      <c r="AA31" s="68"/>
    </row>
    <row r="32" spans="1:29" s="41" customFormat="1" ht="15" customHeight="1">
      <c r="A32" s="51" t="s">
        <v>141</v>
      </c>
      <c r="B32" s="52">
        <v>9.6000000000000002E-2</v>
      </c>
      <c r="C32" s="52">
        <v>1.5209999999999999</v>
      </c>
      <c r="D32" s="55"/>
      <c r="E32" s="55"/>
      <c r="F32" s="55"/>
      <c r="G32" s="55"/>
      <c r="H32" s="55"/>
      <c r="I32" s="55"/>
      <c r="J32" s="55"/>
      <c r="K32" s="55"/>
      <c r="L32" s="51" t="s">
        <v>141</v>
      </c>
      <c r="M32" s="52">
        <v>0.10199999999999999</v>
      </c>
      <c r="N32" s="52">
        <v>1.954</v>
      </c>
      <c r="P32" s="38"/>
      <c r="Q32" s="38"/>
      <c r="R32" s="38"/>
      <c r="S32" s="53"/>
      <c r="T32" s="53"/>
      <c r="Y32" s="68"/>
      <c r="Z32" s="68"/>
      <c r="AA32" s="68"/>
    </row>
    <row r="33" spans="1:61" s="41" customFormat="1" ht="15" customHeight="1">
      <c r="A33" s="51" t="s">
        <v>142</v>
      </c>
      <c r="B33" s="52">
        <v>0.104</v>
      </c>
      <c r="C33" s="52">
        <v>1.6910000000000001</v>
      </c>
      <c r="D33" s="55"/>
      <c r="E33" s="55"/>
      <c r="F33" s="55"/>
      <c r="G33" s="55"/>
      <c r="H33" s="55"/>
      <c r="I33" s="55"/>
      <c r="J33" s="55"/>
      <c r="K33" s="55"/>
      <c r="L33" s="51" t="s">
        <v>142</v>
      </c>
      <c r="M33" s="52">
        <v>0.11</v>
      </c>
      <c r="N33" s="52">
        <v>2.2069999999999999</v>
      </c>
      <c r="P33" s="38"/>
      <c r="Q33" s="38"/>
      <c r="R33" s="38"/>
      <c r="S33" s="53"/>
      <c r="T33" s="53"/>
      <c r="Y33" s="68"/>
      <c r="Z33" s="68"/>
      <c r="AA33" s="68"/>
    </row>
    <row r="34" spans="1:61" s="41" customFormat="1" ht="15" customHeight="1">
      <c r="A34" s="51" t="s">
        <v>143</v>
      </c>
      <c r="B34" s="52">
        <v>0.113</v>
      </c>
      <c r="C34" s="52">
        <v>1.6910000000000001</v>
      </c>
      <c r="D34" s="55"/>
      <c r="E34" s="55"/>
      <c r="F34" s="55"/>
      <c r="G34" s="55"/>
      <c r="H34" s="55"/>
      <c r="I34" s="55"/>
      <c r="J34" s="55"/>
      <c r="K34" s="55"/>
      <c r="L34" s="51" t="s">
        <v>143</v>
      </c>
      <c r="M34" s="52">
        <v>0.12</v>
      </c>
      <c r="N34" s="52">
        <v>2.2069999999999999</v>
      </c>
      <c r="P34" s="38"/>
      <c r="Q34" s="38"/>
      <c r="R34" s="38"/>
      <c r="S34" s="53"/>
      <c r="T34" s="53"/>
      <c r="Y34" s="68"/>
      <c r="Z34" s="68"/>
      <c r="AA34" s="68"/>
    </row>
    <row r="35" spans="1:61" s="41" customFormat="1" ht="15" customHeight="1">
      <c r="A35" s="51" t="s">
        <v>144</v>
      </c>
      <c r="B35" s="66">
        <v>0.125</v>
      </c>
      <c r="C35" s="52">
        <v>1.6910000000000001</v>
      </c>
      <c r="D35" s="67"/>
      <c r="E35" s="67"/>
      <c r="F35" s="67"/>
      <c r="G35" s="67"/>
      <c r="H35" s="67"/>
      <c r="I35" s="67"/>
      <c r="J35" s="67"/>
      <c r="K35" s="67"/>
      <c r="L35" s="51" t="s">
        <v>144</v>
      </c>
      <c r="M35" s="69">
        <v>0.13300000000000001</v>
      </c>
      <c r="N35" s="52">
        <v>2.2069999999999999</v>
      </c>
      <c r="P35" s="38"/>
      <c r="Q35" s="38"/>
      <c r="R35" s="38"/>
      <c r="S35" s="70"/>
      <c r="T35" s="70"/>
      <c r="Y35" s="68"/>
      <c r="Z35" s="68"/>
      <c r="AA35" s="68"/>
    </row>
    <row r="36" spans="1:61" s="41" customFormat="1" ht="15" customHeight="1">
      <c r="A36" s="51" t="s">
        <v>145</v>
      </c>
      <c r="B36" s="66">
        <v>0.13800000000000001</v>
      </c>
      <c r="C36" s="52">
        <v>1.6910000000000001</v>
      </c>
      <c r="D36" s="67"/>
      <c r="E36" s="67"/>
      <c r="F36" s="67"/>
      <c r="G36" s="67"/>
      <c r="H36" s="67"/>
      <c r="I36" s="67"/>
      <c r="J36" s="67"/>
      <c r="K36" s="67"/>
      <c r="L36" s="51" t="s">
        <v>145</v>
      </c>
      <c r="M36" s="66">
        <v>0.15</v>
      </c>
      <c r="N36" s="52">
        <v>2.2069999999999999</v>
      </c>
      <c r="P36" s="38"/>
      <c r="Q36" s="38"/>
      <c r="R36" s="38"/>
      <c r="S36" s="70"/>
      <c r="T36" s="70"/>
      <c r="Y36" s="68"/>
      <c r="Z36" s="68"/>
      <c r="AA36" s="68"/>
    </row>
    <row r="37" spans="1:61" s="41" customFormat="1" ht="15" customHeight="1">
      <c r="A37" s="58" t="s">
        <v>128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58" t="s">
        <v>128</v>
      </c>
      <c r="M37" s="40"/>
      <c r="N37" s="40"/>
      <c r="P37" s="38"/>
      <c r="Q37" s="38"/>
      <c r="R37" s="38"/>
      <c r="S37" s="40"/>
      <c r="T37" s="40"/>
      <c r="Y37" s="40"/>
      <c r="Z37" s="40"/>
      <c r="AA37" s="40"/>
    </row>
    <row r="38" spans="1:61" s="41" customFormat="1" ht="15" customHeight="1">
      <c r="A38" s="58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58"/>
      <c r="M38" s="40"/>
      <c r="N38" s="40"/>
      <c r="P38" s="38"/>
      <c r="Q38" s="38"/>
      <c r="R38" s="38"/>
      <c r="S38" s="40"/>
      <c r="T38" s="40"/>
      <c r="Y38" s="40"/>
      <c r="Z38" s="40"/>
      <c r="AA38" s="40"/>
    </row>
    <row r="39" spans="1:61" s="41" customFormat="1" ht="15" customHeight="1">
      <c r="A39" s="39" t="s">
        <v>146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58"/>
      <c r="O39" s="58"/>
      <c r="P39" s="58"/>
      <c r="Q39" s="40"/>
      <c r="R39" s="40"/>
      <c r="S39" s="40"/>
      <c r="T39" s="58"/>
      <c r="U39" s="40"/>
      <c r="V39" s="40"/>
    </row>
    <row r="40" spans="1:61" s="41" customFormat="1" ht="15" customHeight="1">
      <c r="A40" s="374"/>
      <c r="B40" s="375"/>
      <c r="C40" s="376"/>
      <c r="D40" s="374"/>
      <c r="E40" s="375"/>
      <c r="F40" s="375"/>
      <c r="G40" s="375"/>
      <c r="H40" s="375"/>
      <c r="I40" s="375"/>
      <c r="J40" s="375"/>
      <c r="K40" s="376"/>
      <c r="L40" s="374" t="s">
        <v>253</v>
      </c>
      <c r="M40" s="375"/>
      <c r="N40" s="376"/>
      <c r="O40" s="82">
        <f>'Wskaźniki makroekonomiczne'!O1</f>
        <v>2014</v>
      </c>
      <c r="P40" s="82">
        <f>O40+1</f>
        <v>2015</v>
      </c>
      <c r="Q40" s="82">
        <f t="shared" ref="Q40:AY40" si="0">P40+1</f>
        <v>2016</v>
      </c>
      <c r="R40" s="82">
        <f t="shared" si="0"/>
        <v>2017</v>
      </c>
      <c r="S40" s="82">
        <f t="shared" si="0"/>
        <v>2018</v>
      </c>
      <c r="T40" s="82">
        <f t="shared" si="0"/>
        <v>2019</v>
      </c>
      <c r="U40" s="82">
        <f t="shared" si="0"/>
        <v>2020</v>
      </c>
      <c r="V40" s="82">
        <f t="shared" si="0"/>
        <v>2021</v>
      </c>
      <c r="W40" s="82">
        <f t="shared" si="0"/>
        <v>2022</v>
      </c>
      <c r="X40" s="82">
        <f t="shared" si="0"/>
        <v>2023</v>
      </c>
      <c r="Y40" s="82">
        <f t="shared" si="0"/>
        <v>2024</v>
      </c>
      <c r="Z40" s="82">
        <f t="shared" si="0"/>
        <v>2025</v>
      </c>
      <c r="AA40" s="82">
        <f t="shared" si="0"/>
        <v>2026</v>
      </c>
      <c r="AB40" s="82">
        <f t="shared" si="0"/>
        <v>2027</v>
      </c>
      <c r="AC40" s="82">
        <f t="shared" si="0"/>
        <v>2028</v>
      </c>
      <c r="AD40" s="82">
        <f t="shared" si="0"/>
        <v>2029</v>
      </c>
      <c r="AE40" s="82">
        <f t="shared" si="0"/>
        <v>2030</v>
      </c>
      <c r="AF40" s="82">
        <f t="shared" si="0"/>
        <v>2031</v>
      </c>
      <c r="AG40" s="82">
        <f t="shared" si="0"/>
        <v>2032</v>
      </c>
      <c r="AH40" s="82">
        <f t="shared" si="0"/>
        <v>2033</v>
      </c>
      <c r="AI40" s="82">
        <f t="shared" si="0"/>
        <v>2034</v>
      </c>
      <c r="AJ40" s="82">
        <f t="shared" si="0"/>
        <v>2035</v>
      </c>
      <c r="AK40" s="82">
        <f t="shared" si="0"/>
        <v>2036</v>
      </c>
      <c r="AL40" s="82">
        <f t="shared" si="0"/>
        <v>2037</v>
      </c>
      <c r="AM40" s="82">
        <f t="shared" si="0"/>
        <v>2038</v>
      </c>
      <c r="AN40" s="82">
        <f t="shared" si="0"/>
        <v>2039</v>
      </c>
      <c r="AO40" s="82">
        <f t="shared" si="0"/>
        <v>2040</v>
      </c>
      <c r="AP40" s="82">
        <f t="shared" si="0"/>
        <v>2041</v>
      </c>
      <c r="AQ40" s="82">
        <f t="shared" si="0"/>
        <v>2042</v>
      </c>
      <c r="AR40" s="82">
        <f t="shared" si="0"/>
        <v>2043</v>
      </c>
      <c r="AS40" s="82">
        <f t="shared" si="0"/>
        <v>2044</v>
      </c>
      <c r="AT40" s="82">
        <f t="shared" si="0"/>
        <v>2045</v>
      </c>
      <c r="AU40" s="82">
        <f t="shared" si="0"/>
        <v>2046</v>
      </c>
      <c r="AV40" s="82">
        <f t="shared" si="0"/>
        <v>2047</v>
      </c>
      <c r="AW40" s="82">
        <f t="shared" si="0"/>
        <v>2048</v>
      </c>
      <c r="AX40" s="82">
        <f t="shared" si="0"/>
        <v>2049</v>
      </c>
      <c r="AY40" s="82">
        <f t="shared" si="0"/>
        <v>2050</v>
      </c>
      <c r="AZ40" s="82">
        <f t="shared" ref="AZ40:BI40" si="1">AY40+1</f>
        <v>2051</v>
      </c>
      <c r="BA40" s="82">
        <f t="shared" si="1"/>
        <v>2052</v>
      </c>
      <c r="BB40" s="82">
        <f t="shared" si="1"/>
        <v>2053</v>
      </c>
      <c r="BC40" s="82">
        <f t="shared" si="1"/>
        <v>2054</v>
      </c>
      <c r="BD40" s="82">
        <f t="shared" si="1"/>
        <v>2055</v>
      </c>
      <c r="BE40" s="82">
        <f t="shared" si="1"/>
        <v>2056</v>
      </c>
      <c r="BF40" s="82">
        <f t="shared" si="1"/>
        <v>2057</v>
      </c>
      <c r="BG40" s="82">
        <f t="shared" si="1"/>
        <v>2058</v>
      </c>
      <c r="BH40" s="82">
        <f t="shared" si="1"/>
        <v>2059</v>
      </c>
      <c r="BI40" s="82">
        <f t="shared" si="1"/>
        <v>2060</v>
      </c>
    </row>
    <row r="41" spans="1:61" s="41" customFormat="1" ht="30" customHeight="1">
      <c r="A41" s="390" t="s">
        <v>255</v>
      </c>
      <c r="B41" s="391"/>
      <c r="C41" s="392"/>
      <c r="D41" s="393"/>
      <c r="E41" s="394"/>
      <c r="F41" s="394"/>
      <c r="G41" s="394"/>
      <c r="H41" s="394"/>
      <c r="I41" s="394"/>
      <c r="J41" s="394"/>
      <c r="K41" s="395"/>
      <c r="L41" s="393"/>
      <c r="M41" s="394"/>
      <c r="N41" s="395"/>
      <c r="O41" s="370">
        <f>$B$8</f>
        <v>0.104</v>
      </c>
      <c r="P41" s="371">
        <f>O41*'Wskaźniki makroekonomiczne'!P45</f>
        <v>0.10674567660758637</v>
      </c>
      <c r="Q41" s="105">
        <f>P41*'Wskaźniki makroekonomiczne'!Q45</f>
        <v>0.10917447216911297</v>
      </c>
      <c r="R41" s="105">
        <f>Q41*'Wskaźniki makroekonomiczne'!R45</f>
        <v>0.11518057375623793</v>
      </c>
      <c r="S41" s="105">
        <f>R41*'Wskaźniki makroekonomiczne'!S45</f>
        <v>0.12160120067875917</v>
      </c>
      <c r="T41" s="105">
        <f>S41*'Wskaźniki makroekonomiczne'!T45</f>
        <v>0.12882651361285238</v>
      </c>
      <c r="U41" s="105">
        <f>T41*'Wskaźniki makroekonomiczne'!U45</f>
        <v>0.13123463007931796</v>
      </c>
      <c r="V41" s="105">
        <f>U41*'Wskaźniki makroekonomiczne'!V45</f>
        <v>0.14460679669613807</v>
      </c>
      <c r="W41" s="105">
        <f>V41*'Wskaźniki makroekonomiczne'!W45</f>
        <v>0.14923324483863587</v>
      </c>
      <c r="X41" s="105">
        <f>W41*'Wskaźniki makroekonomiczne'!X45</f>
        <v>0.15330976410892774</v>
      </c>
      <c r="Y41" s="105">
        <f>X41*'Wskaźniki makroekonomiczne'!Y45</f>
        <v>0.15727390239224787</v>
      </c>
      <c r="Z41" s="105">
        <f>Y41*'Wskaźniki makroekonomiczne'!Z45</f>
        <v>0.16148998188200389</v>
      </c>
      <c r="AA41" s="105">
        <f>Z41*'Wskaźniki makroekonomiczne'!AA45</f>
        <v>0.16571370469864838</v>
      </c>
      <c r="AB41" s="105">
        <f>AA41*'Wskaźniki makroekonomiczne'!AB45</f>
        <v>0.17007281377566916</v>
      </c>
      <c r="AC41" s="105">
        <f>AB41*'Wskaźniki makroekonomiczne'!AC45</f>
        <v>0.1744355274476517</v>
      </c>
      <c r="AD41" s="105">
        <f>AC41*'Wskaźniki makroekonomiczne'!AD45</f>
        <v>0.17879559287669727</v>
      </c>
      <c r="AE41" s="105">
        <f>AD41*'Wskaźniki makroekonomiczne'!AE45</f>
        <v>0.18314636124790729</v>
      </c>
      <c r="AF41" s="105">
        <f>AE41*'Wskaźniki makroekonomiczne'!AF45</f>
        <v>0.18763201494849197</v>
      </c>
      <c r="AG41" s="105">
        <f>AF41*'Wskaźniki makroekonomiczne'!AG45</f>
        <v>0.19210480223458615</v>
      </c>
      <c r="AH41" s="105">
        <f>AG41*'Wskaźniki makroekonomiczne'!AH45</f>
        <v>0.19671070401693894</v>
      </c>
      <c r="AI41" s="105">
        <f>AH41*'Wskaźniki makroekonomiczne'!AI45</f>
        <v>0.20129370749625761</v>
      </c>
      <c r="AJ41" s="105">
        <f>AI41*'Wskaźniki makroekonomiczne'!AJ45</f>
        <v>0.20584384106567791</v>
      </c>
      <c r="AK41" s="105">
        <f>AJ41*'Wskaźniki makroekonomiczne'!AK45</f>
        <v>0.21035383523022569</v>
      </c>
      <c r="AL41" s="105">
        <f>AK41*'Wskaźniki makroekonomiczne'!AL45</f>
        <v>0.21481374229854611</v>
      </c>
      <c r="AM41" s="105">
        <f>AL41*'Wskaźniki makroekonomiczne'!AM45</f>
        <v>0.2192134572864943</v>
      </c>
      <c r="AN41" s="105">
        <f>AM41*'Wskaźniki makroekonomiczne'!AN45</f>
        <v>0.22354245783146229</v>
      </c>
      <c r="AO41" s="105">
        <f>AN41*'Wskaźniki makroekonomiczne'!AO45</f>
        <v>0.22797122171523376</v>
      </c>
      <c r="AP41" s="105">
        <f>AO41*'Wskaźniki makroekonomiczne'!AP45</f>
        <v>0.23213252745471097</v>
      </c>
      <c r="AQ41" s="105">
        <f>AP41*'Wskaźniki makroekonomiczne'!AQ45</f>
        <v>0.23638116876703491</v>
      </c>
      <c r="AR41" s="105">
        <f>AQ41*'Wskaźniki makroekonomiczne'!AR45</f>
        <v>0.24071734445618778</v>
      </c>
      <c r="AS41" s="105">
        <f>AR41*'Wskaźniki makroekonomiczne'!AS45</f>
        <v>0.24494960536870644</v>
      </c>
      <c r="AT41" s="105">
        <f>AS41*'Wskaźniki makroekonomiczne'!AT45</f>
        <v>0.24906870778069251</v>
      </c>
      <c r="AU41" s="105">
        <f>AT41*'Wskaźniki makroekonomiczne'!AU45</f>
        <v>0.25306551964942997</v>
      </c>
      <c r="AV41" s="105">
        <f>AU41*'Wskaźniki makroekonomiczne'!AV45</f>
        <v>0.25713538479258513</v>
      </c>
      <c r="AW41" s="105">
        <f>AV41*'Wskaźniki makroekonomiczne'!AW45</f>
        <v>0.26127762784828673</v>
      </c>
      <c r="AX41" s="105">
        <f>AW41*'Wskaźniki makroekonomiczne'!AX45</f>
        <v>0.26549299104253271</v>
      </c>
      <c r="AY41" s="105">
        <f>AX41*'Wskaźniki makroekonomiczne'!AY45</f>
        <v>0.26956750942328261</v>
      </c>
      <c r="AZ41" s="105">
        <f>AY41*'Wskaźniki makroekonomiczne'!AZ45</f>
        <v>0.27366859068207394</v>
      </c>
      <c r="BA41" s="105">
        <f>AZ41*'Wskaźniki makroekonomiczne'!BA45</f>
        <v>0.27783206398331578</v>
      </c>
      <c r="BB41" s="105">
        <f>BA41*'Wskaźniki makroekonomiczne'!BB45</f>
        <v>0.28205887853203854</v>
      </c>
      <c r="BC41" s="105">
        <f>BB41*'Wskaźniki makroekonomiczne'!BC45</f>
        <v>0.28634999797405963</v>
      </c>
      <c r="BD41" s="105">
        <f>BC41*'Wskaźniki makroekonomiczne'!BD45</f>
        <v>0.29070640061567904</v>
      </c>
      <c r="BE41" s="105">
        <f>BD41*'Wskaźniki makroekonomiczne'!BE45</f>
        <v>0.2953627954253405</v>
      </c>
      <c r="BF41" s="105">
        <f>BE41*'Wskaźniki makroekonomiczne'!BF45</f>
        <v>0.30009377411955873</v>
      </c>
      <c r="BG41" s="105">
        <f>BF41*'Wskaźniki makroekonomiczne'!BG45</f>
        <v>0.30490053134699718</v>
      </c>
      <c r="BH41" s="105">
        <f>BG41*'Wskaźniki makroekonomiczne'!BH45</f>
        <v>0.3100294081572626</v>
      </c>
      <c r="BI41" s="105">
        <f>BH41*'Wskaźniki makroekonomiczne'!BI45</f>
        <v>0.31524456024300446</v>
      </c>
    </row>
    <row r="42" spans="1:61" s="41" customFormat="1" ht="15" customHeight="1">
      <c r="A42" s="161" t="s">
        <v>201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3"/>
    </row>
    <row r="43" spans="1:61" hidden="1"/>
    <row r="44" spans="1:61" hidden="1"/>
  </sheetData>
  <mergeCells count="10">
    <mergeCell ref="A41:C41"/>
    <mergeCell ref="D40:K40"/>
    <mergeCell ref="D41:K41"/>
    <mergeCell ref="L40:N40"/>
    <mergeCell ref="L41:N41"/>
    <mergeCell ref="A3:C3"/>
    <mergeCell ref="L3:N3"/>
    <mergeCell ref="A21:C21"/>
    <mergeCell ref="L21:N21"/>
    <mergeCell ref="A40:C40"/>
  </mergeCell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4"/>
  <sheetViews>
    <sheetView showGridLines="0" zoomScaleNormal="100" workbookViewId="0">
      <pane xSplit="1" ySplit="1" topLeftCell="B2" activePane="bottomRight" state="frozen"/>
      <selection activeCell="C2" sqref="C2"/>
      <selection pane="topRight" activeCell="C2" sqref="C2"/>
      <selection pane="bottomLeft" activeCell="C2" sqref="C2"/>
      <selection pane="bottomRight" activeCell="B2" sqref="B2"/>
    </sheetView>
  </sheetViews>
  <sheetFormatPr defaultColWidth="0" defaultRowHeight="15" zeroHeight="1"/>
  <cols>
    <col min="1" max="1" width="23.625" style="38" customWidth="1"/>
    <col min="2" max="3" width="9" style="38" customWidth="1"/>
    <col min="4" max="14" width="0.875" style="38" customWidth="1"/>
    <col min="15" max="61" width="9" style="38" customWidth="1"/>
    <col min="62" max="16384" width="9" style="38" hidden="1"/>
  </cols>
  <sheetData>
    <row r="1" spans="1:61" s="41" customFormat="1" ht="20.100000000000001" customHeight="1">
      <c r="A1" s="91" t="s">
        <v>153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36"/>
      <c r="R1" s="37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</row>
    <row r="2" spans="1:61" s="40" customFormat="1" ht="15" customHeight="1">
      <c r="A2" s="58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71"/>
      <c r="S2" s="71"/>
    </row>
    <row r="3" spans="1:61" s="40" customFormat="1" ht="15" customHeight="1">
      <c r="A3" s="83" t="s">
        <v>202</v>
      </c>
      <c r="B3" s="84">
        <v>0.85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P3" s="60"/>
      <c r="Q3" s="60"/>
      <c r="R3" s="71"/>
      <c r="S3" s="71"/>
    </row>
    <row r="4" spans="1:61" s="40" customFormat="1" ht="15" customHeight="1">
      <c r="A4" s="83" t="s">
        <v>203</v>
      </c>
      <c r="B4" s="84">
        <f>1-B3</f>
        <v>0.15000000000000002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P4" s="60"/>
      <c r="Q4" s="60"/>
      <c r="R4" s="71"/>
      <c r="S4" s="71"/>
    </row>
    <row r="5" spans="1:61" s="40" customFormat="1" ht="15" customHeight="1">
      <c r="A5" s="58" t="s">
        <v>128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71"/>
      <c r="S5" s="71"/>
    </row>
    <row r="6" spans="1:61" s="40" customFormat="1" ht="15" customHeight="1">
      <c r="A6" s="58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71"/>
      <c r="S6" s="71"/>
    </row>
    <row r="7" spans="1:61" s="41" customFormat="1" ht="15" customHeight="1">
      <c r="A7" s="153" t="s">
        <v>204</v>
      </c>
      <c r="B7" s="153"/>
      <c r="C7" s="153"/>
      <c r="D7"/>
      <c r="E7"/>
      <c r="F7"/>
      <c r="G7"/>
      <c r="H7"/>
      <c r="I7"/>
      <c r="J7"/>
      <c r="K7"/>
      <c r="L7"/>
      <c r="M7"/>
      <c r="N7"/>
      <c r="O7"/>
      <c r="P7"/>
      <c r="Q7" s="38"/>
      <c r="R7" s="38"/>
      <c r="S7" s="38"/>
      <c r="T7" s="38"/>
      <c r="X7" s="72"/>
      <c r="Y7" s="40"/>
      <c r="Z7" s="40"/>
    </row>
    <row r="8" spans="1:61" s="40" customFormat="1" ht="15" customHeight="1">
      <c r="A8" s="154"/>
      <c r="B8" s="106" t="s">
        <v>130</v>
      </c>
      <c r="C8" s="106" t="s">
        <v>131</v>
      </c>
      <c r="D8"/>
      <c r="E8"/>
      <c r="F8"/>
      <c r="G8"/>
      <c r="H8"/>
      <c r="I8"/>
      <c r="J8"/>
      <c r="K8"/>
      <c r="L8"/>
      <c r="M8"/>
      <c r="N8"/>
      <c r="O8"/>
      <c r="P8"/>
      <c r="Q8" s="38"/>
      <c r="R8" s="38"/>
      <c r="S8" s="38"/>
      <c r="T8" s="38"/>
      <c r="Y8" s="73"/>
    </row>
    <row r="9" spans="1:61" s="40" customFormat="1" ht="15" customHeight="1">
      <c r="A9" s="155" t="s">
        <v>70</v>
      </c>
      <c r="B9" s="74">
        <v>4.3999999999999997E-2</v>
      </c>
      <c r="C9" s="74">
        <v>0.27</v>
      </c>
      <c r="D9"/>
      <c r="E9"/>
      <c r="F9"/>
      <c r="G9"/>
      <c r="H9"/>
      <c r="I9"/>
      <c r="J9"/>
      <c r="K9"/>
      <c r="L9"/>
      <c r="M9"/>
      <c r="N9"/>
      <c r="O9"/>
      <c r="P9"/>
      <c r="Q9" s="38"/>
      <c r="R9" s="38"/>
      <c r="S9" s="38"/>
      <c r="T9" s="38"/>
      <c r="Y9" s="75"/>
      <c r="AC9" s="38"/>
      <c r="AD9" s="38"/>
    </row>
    <row r="10" spans="1:61" s="40" customFormat="1" ht="15" customHeight="1">
      <c r="A10" s="156" t="s">
        <v>71</v>
      </c>
      <c r="B10" s="74">
        <v>7.9000000000000001E-2</v>
      </c>
      <c r="C10" s="74">
        <v>0.49199999999999999</v>
      </c>
      <c r="D10"/>
      <c r="E10"/>
      <c r="F10"/>
      <c r="G10"/>
      <c r="H10"/>
      <c r="I10"/>
      <c r="J10"/>
      <c r="K10"/>
      <c r="L10"/>
      <c r="M10"/>
      <c r="N10"/>
      <c r="O10"/>
      <c r="P10"/>
      <c r="Q10" s="38"/>
      <c r="R10" s="38"/>
      <c r="S10" s="38"/>
      <c r="T10" s="38"/>
      <c r="Y10" s="76"/>
      <c r="AC10" s="38"/>
      <c r="AD10" s="38"/>
    </row>
    <row r="11" spans="1:61" s="40" customFormat="1" ht="45" customHeight="1">
      <c r="A11" s="157" t="str">
        <f>"Średnia przy założeniu "
&amp;$B$3*100&amp;"% ruchu w dzień 
i "&amp;$B$4*100&amp;"% ruchu w nocy"</f>
        <v>Średnia przy założeniu 85% ruchu w dzień 
i 15% ruchu w nocy</v>
      </c>
      <c r="B11" s="77">
        <f>$B$3*B9+$B$4*B10</f>
        <v>4.9249999999999995E-2</v>
      </c>
      <c r="C11" s="77">
        <f>$B$3*C9+$B$4*C10</f>
        <v>0.30330000000000001</v>
      </c>
      <c r="D11"/>
      <c r="E11"/>
      <c r="F11"/>
      <c r="G11"/>
      <c r="H11"/>
      <c r="I11"/>
      <c r="J11"/>
      <c r="K11"/>
      <c r="L11"/>
      <c r="M11"/>
      <c r="N11"/>
      <c r="O11"/>
      <c r="P11"/>
      <c r="Q11" s="58"/>
      <c r="R11" s="38"/>
      <c r="S11" s="38"/>
      <c r="T11" s="38"/>
      <c r="Y11" s="76"/>
      <c r="AC11" s="38"/>
      <c r="AD11" s="38"/>
    </row>
    <row r="12" spans="1:61" s="40" customFormat="1" ht="15" customHeight="1">
      <c r="A12" s="58" t="s">
        <v>201</v>
      </c>
      <c r="B12" s="78"/>
      <c r="C12" s="78"/>
      <c r="D12"/>
      <c r="E12"/>
      <c r="F12"/>
      <c r="G12"/>
      <c r="H12"/>
      <c r="I12"/>
      <c r="J12"/>
      <c r="K12"/>
      <c r="L12"/>
      <c r="M12"/>
      <c r="N12"/>
      <c r="O12"/>
      <c r="P12"/>
      <c r="Q12" s="38"/>
      <c r="R12" s="38"/>
      <c r="S12" s="38"/>
      <c r="T12" s="38"/>
      <c r="Y12" s="79"/>
      <c r="AC12" s="38"/>
      <c r="AD12" s="38"/>
    </row>
    <row r="13" spans="1:61" s="40" customFormat="1" ht="15" customHeight="1">
      <c r="D13"/>
      <c r="E13"/>
      <c r="F13"/>
      <c r="G13"/>
      <c r="H13"/>
      <c r="I13"/>
      <c r="J13"/>
      <c r="K13"/>
      <c r="L13"/>
      <c r="M13"/>
      <c r="N13"/>
      <c r="O13"/>
      <c r="P13"/>
      <c r="Q13" s="38"/>
      <c r="R13" s="38"/>
      <c r="S13" s="38"/>
      <c r="T13" s="38"/>
      <c r="Y13" s="80"/>
      <c r="AC13" s="38"/>
      <c r="AD13" s="38"/>
    </row>
    <row r="14" spans="1:61" s="40" customFormat="1" ht="15" customHeight="1">
      <c r="A14" s="152" t="s">
        <v>205</v>
      </c>
      <c r="B14" s="134"/>
      <c r="C14" s="134"/>
      <c r="D14"/>
      <c r="E14"/>
      <c r="F14"/>
      <c r="G14"/>
      <c r="H14"/>
      <c r="I14"/>
      <c r="J14"/>
      <c r="K14"/>
      <c r="L14"/>
      <c r="M14"/>
      <c r="N14"/>
      <c r="O14"/>
      <c r="P14"/>
      <c r="Q14" s="38"/>
      <c r="R14" s="38"/>
      <c r="S14" s="38"/>
      <c r="T14" s="38"/>
      <c r="AC14" s="38"/>
      <c r="AD14" s="38"/>
    </row>
    <row r="15" spans="1:61" s="40" customFormat="1" ht="15" customHeight="1">
      <c r="A15" s="154"/>
      <c r="B15" s="106" t="s">
        <v>130</v>
      </c>
      <c r="C15" s="106" t="s">
        <v>131</v>
      </c>
      <c r="D15"/>
      <c r="E15"/>
      <c r="F15"/>
      <c r="G15"/>
      <c r="H15"/>
      <c r="I15"/>
      <c r="J15"/>
      <c r="K15"/>
      <c r="L15"/>
      <c r="M15"/>
      <c r="N15"/>
      <c r="O15"/>
      <c r="P15"/>
      <c r="Q15" s="38"/>
      <c r="R15" s="38"/>
      <c r="S15" s="38"/>
      <c r="T15" s="38"/>
      <c r="AC15" s="38"/>
      <c r="AD15" s="38"/>
    </row>
    <row r="16" spans="1:61" s="40" customFormat="1" ht="15" customHeight="1">
      <c r="A16" s="155" t="s">
        <v>70</v>
      </c>
      <c r="B16" s="81">
        <v>5.0000000000000001E-4</v>
      </c>
      <c r="C16" s="81">
        <v>2E-3</v>
      </c>
      <c r="D16"/>
      <c r="E16"/>
      <c r="F16"/>
      <c r="G16"/>
      <c r="H16"/>
      <c r="I16"/>
      <c r="J16"/>
      <c r="K16"/>
      <c r="L16"/>
      <c r="M16"/>
      <c r="N16"/>
      <c r="O16"/>
      <c r="P16"/>
      <c r="Q16" s="38"/>
      <c r="R16" s="38"/>
      <c r="S16" s="38"/>
      <c r="T16" s="38"/>
      <c r="AC16" s="38"/>
      <c r="AD16" s="38"/>
    </row>
    <row r="17" spans="1:61" s="40" customFormat="1" ht="15" customHeight="1">
      <c r="A17" s="156" t="s">
        <v>71</v>
      </c>
      <c r="B17" s="81">
        <v>6.9999999999999999E-4</v>
      </c>
      <c r="C17" s="81">
        <v>3.8E-3</v>
      </c>
      <c r="D17"/>
      <c r="E17"/>
      <c r="F17"/>
      <c r="G17"/>
      <c r="H17"/>
      <c r="I17"/>
      <c r="J17"/>
      <c r="K17"/>
      <c r="L17"/>
      <c r="M17"/>
      <c r="N17"/>
      <c r="O17"/>
      <c r="P17"/>
      <c r="Q17" s="38"/>
      <c r="R17" s="38"/>
      <c r="S17" s="38"/>
      <c r="T17" s="38"/>
      <c r="AC17" s="38"/>
      <c r="AD17" s="38"/>
    </row>
    <row r="18" spans="1:61" s="40" customFormat="1" ht="45" customHeight="1">
      <c r="A18" s="157" t="str">
        <f>"Średnia przy założeniu "
&amp;$B$3*100&amp;"% ruchu w dzień 
i "&amp;$B$4*100&amp;"% ruchu w nocy"</f>
        <v>Średnia przy założeniu 85% ruchu w dzień 
i 15% ruchu w nocy</v>
      </c>
      <c r="B18" s="77">
        <f>$B$3*B16+$B$4*B17</f>
        <v>5.2999999999999998E-4</v>
      </c>
      <c r="C18" s="77">
        <f>$B$3*C16+$B$4*C17</f>
        <v>2.2699999999999999E-3</v>
      </c>
      <c r="D18"/>
      <c r="E18"/>
      <c r="F18"/>
      <c r="G18"/>
      <c r="H18"/>
      <c r="I18"/>
      <c r="J18"/>
      <c r="K18"/>
      <c r="L18"/>
      <c r="M18"/>
      <c r="N18"/>
      <c r="O18"/>
      <c r="P18"/>
      <c r="Q18" s="38"/>
      <c r="R18" s="38"/>
      <c r="S18" s="38"/>
      <c r="T18" s="38"/>
      <c r="AC18" s="38"/>
      <c r="AD18" s="38"/>
    </row>
    <row r="19" spans="1:61" s="40" customFormat="1" ht="15" customHeight="1">
      <c r="A19" s="58" t="s">
        <v>201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38"/>
      <c r="R19" s="38"/>
      <c r="S19" s="38"/>
      <c r="T19" s="38"/>
      <c r="AC19" s="38"/>
      <c r="AD19" s="38"/>
    </row>
    <row r="20" spans="1:61" s="40" customFormat="1" ht="15" customHeight="1">
      <c r="A20" s="5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38"/>
      <c r="R20" s="38"/>
      <c r="S20" s="38"/>
      <c r="T20" s="38"/>
      <c r="AC20" s="38"/>
      <c r="AD20" s="38"/>
    </row>
    <row r="21" spans="1:61" s="41" customFormat="1" ht="15" customHeight="1">
      <c r="A21" s="39" t="s">
        <v>147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58"/>
      <c r="U21" s="58"/>
      <c r="V21" s="58"/>
      <c r="W21" s="40"/>
      <c r="X21" s="40"/>
      <c r="Y21" s="40"/>
      <c r="Z21" s="58"/>
      <c r="AA21" s="40"/>
      <c r="AB21" s="40"/>
    </row>
    <row r="22" spans="1:61" s="41" customFormat="1" ht="15" customHeight="1">
      <c r="A22" s="158"/>
      <c r="B22" s="399" t="s">
        <v>253</v>
      </c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1"/>
      <c r="O22" s="82">
        <f>'Wskaźniki makroekonomiczne'!O1</f>
        <v>2014</v>
      </c>
      <c r="P22" s="82">
        <f>O22+1</f>
        <v>2015</v>
      </c>
      <c r="Q22" s="82">
        <f t="shared" ref="Q22:AY22" si="0">P22+1</f>
        <v>2016</v>
      </c>
      <c r="R22" s="82">
        <f t="shared" si="0"/>
        <v>2017</v>
      </c>
      <c r="S22" s="82">
        <f t="shared" si="0"/>
        <v>2018</v>
      </c>
      <c r="T22" s="82">
        <f t="shared" si="0"/>
        <v>2019</v>
      </c>
      <c r="U22" s="82">
        <f t="shared" si="0"/>
        <v>2020</v>
      </c>
      <c r="V22" s="82">
        <f t="shared" si="0"/>
        <v>2021</v>
      </c>
      <c r="W22" s="82">
        <f t="shared" si="0"/>
        <v>2022</v>
      </c>
      <c r="X22" s="82">
        <f t="shared" si="0"/>
        <v>2023</v>
      </c>
      <c r="Y22" s="82">
        <f t="shared" si="0"/>
        <v>2024</v>
      </c>
      <c r="Z22" s="82">
        <f t="shared" si="0"/>
        <v>2025</v>
      </c>
      <c r="AA22" s="82">
        <f t="shared" si="0"/>
        <v>2026</v>
      </c>
      <c r="AB22" s="82">
        <f t="shared" si="0"/>
        <v>2027</v>
      </c>
      <c r="AC22" s="82">
        <f t="shared" si="0"/>
        <v>2028</v>
      </c>
      <c r="AD22" s="82">
        <f t="shared" si="0"/>
        <v>2029</v>
      </c>
      <c r="AE22" s="82">
        <f t="shared" si="0"/>
        <v>2030</v>
      </c>
      <c r="AF22" s="82">
        <f t="shared" si="0"/>
        <v>2031</v>
      </c>
      <c r="AG22" s="82">
        <f t="shared" si="0"/>
        <v>2032</v>
      </c>
      <c r="AH22" s="82">
        <f t="shared" si="0"/>
        <v>2033</v>
      </c>
      <c r="AI22" s="82">
        <f t="shared" si="0"/>
        <v>2034</v>
      </c>
      <c r="AJ22" s="82">
        <f t="shared" si="0"/>
        <v>2035</v>
      </c>
      <c r="AK22" s="82">
        <f t="shared" si="0"/>
        <v>2036</v>
      </c>
      <c r="AL22" s="82">
        <f t="shared" si="0"/>
        <v>2037</v>
      </c>
      <c r="AM22" s="82">
        <f t="shared" si="0"/>
        <v>2038</v>
      </c>
      <c r="AN22" s="82">
        <f t="shared" si="0"/>
        <v>2039</v>
      </c>
      <c r="AO22" s="82">
        <f t="shared" si="0"/>
        <v>2040</v>
      </c>
      <c r="AP22" s="82">
        <f t="shared" si="0"/>
        <v>2041</v>
      </c>
      <c r="AQ22" s="82">
        <f t="shared" si="0"/>
        <v>2042</v>
      </c>
      <c r="AR22" s="82">
        <f t="shared" si="0"/>
        <v>2043</v>
      </c>
      <c r="AS22" s="82">
        <f t="shared" si="0"/>
        <v>2044</v>
      </c>
      <c r="AT22" s="82">
        <f t="shared" si="0"/>
        <v>2045</v>
      </c>
      <c r="AU22" s="82">
        <f t="shared" si="0"/>
        <v>2046</v>
      </c>
      <c r="AV22" s="82">
        <f t="shared" si="0"/>
        <v>2047</v>
      </c>
      <c r="AW22" s="82">
        <f t="shared" si="0"/>
        <v>2048</v>
      </c>
      <c r="AX22" s="82">
        <f t="shared" si="0"/>
        <v>2049</v>
      </c>
      <c r="AY22" s="82">
        <f t="shared" si="0"/>
        <v>2050</v>
      </c>
      <c r="AZ22" s="82">
        <f t="shared" ref="AZ22:BI22" si="1">AY22+1</f>
        <v>2051</v>
      </c>
      <c r="BA22" s="82">
        <f t="shared" si="1"/>
        <v>2052</v>
      </c>
      <c r="BB22" s="82">
        <f t="shared" si="1"/>
        <v>2053</v>
      </c>
      <c r="BC22" s="82">
        <f t="shared" si="1"/>
        <v>2054</v>
      </c>
      <c r="BD22" s="82">
        <f t="shared" si="1"/>
        <v>2055</v>
      </c>
      <c r="BE22" s="82">
        <f t="shared" si="1"/>
        <v>2056</v>
      </c>
      <c r="BF22" s="82">
        <f t="shared" si="1"/>
        <v>2057</v>
      </c>
      <c r="BG22" s="82">
        <f t="shared" si="1"/>
        <v>2058</v>
      </c>
      <c r="BH22" s="82">
        <f t="shared" si="1"/>
        <v>2059</v>
      </c>
      <c r="BI22" s="82">
        <f t="shared" si="1"/>
        <v>2060</v>
      </c>
    </row>
    <row r="23" spans="1:61" s="121" customFormat="1" ht="15" customHeight="1">
      <c r="A23" s="159" t="s">
        <v>206</v>
      </c>
      <c r="B23" s="396"/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8"/>
      <c r="O23" s="368">
        <f>$B$11</f>
        <v>4.9249999999999995E-2</v>
      </c>
      <c r="P23" s="369">
        <f>O23*'Wskaźniki makroekonomiczne'!P45</f>
        <v>5.055023627811181E-2</v>
      </c>
      <c r="Q23" s="120">
        <f>P23*'Wskaźniki makroekonomiczne'!Q45</f>
        <v>5.1700411099315516E-2</v>
      </c>
      <c r="R23" s="120">
        <f>Q23*'Wskaźniki makroekonomiczne'!R45</f>
        <v>5.4544646706679981E-2</v>
      </c>
      <c r="S23" s="120">
        <f>R23*'Wskaźniki makroekonomiczne'!S45</f>
        <v>5.758518397527778E-2</v>
      </c>
      <c r="T23" s="120">
        <f>S23*'Wskaźniki makroekonomiczne'!T45</f>
        <v>6.1006786494547882E-2</v>
      </c>
      <c r="U23" s="120">
        <f>T23*'Wskaźniki makroekonomiczne'!U45</f>
        <v>6.2147168571215473E-2</v>
      </c>
      <c r="V23" s="120">
        <f>U23*'Wskaźniki makroekonomiczne'!V45</f>
        <v>6.8479660935430772E-2</v>
      </c>
      <c r="W23" s="120">
        <f>V23*'Wskaźniki makroekonomiczne'!W45</f>
        <v>7.0670551041373236E-2</v>
      </c>
      <c r="X23" s="120">
        <f>W23*'Wskaźniki makroekonomiczne'!X45</f>
        <v>7.2601018099660491E-2</v>
      </c>
      <c r="Y23" s="120">
        <f>X23*'Wskaźniki makroekonomiczne'!Y45</f>
        <v>7.4478266277098151E-2</v>
      </c>
      <c r="Z23" s="120">
        <f>Y23*'Wskaźniki makroekonomiczne'!Z45</f>
        <v>7.64748231508528E-2</v>
      </c>
      <c r="AA23" s="120">
        <f>Z23*'Wskaźniki makroekonomiczne'!AA45</f>
        <v>7.8474999580850302E-2</v>
      </c>
      <c r="AB23" s="120">
        <f>AA23*'Wskaźniki makroekonomiczne'!AB45</f>
        <v>8.0539289215881785E-2</v>
      </c>
      <c r="AC23" s="120">
        <f>AB23*'Wskaźniki makroekonomiczne'!AC45</f>
        <v>8.2605285834585068E-2</v>
      </c>
      <c r="AD23" s="120">
        <f>AC23*'Wskaźniki makroekonomiczne'!AD45</f>
        <v>8.4670028357474447E-2</v>
      </c>
      <c r="AE23" s="120">
        <f>AD23*'Wskaźniki makroekonomiczne'!AE45</f>
        <v>8.6730368187109969E-2</v>
      </c>
      <c r="AF23" s="120">
        <f>AE23*'Wskaźniki makroekonomiczne'!AF45</f>
        <v>8.8854584002050305E-2</v>
      </c>
      <c r="AG23" s="120">
        <f>AF23*'Wskaźniki makroekonomiczne'!AG45</f>
        <v>9.0972706827436259E-2</v>
      </c>
      <c r="AH23" s="120">
        <f>AG23*'Wskaźniki makroekonomiczne'!AH45</f>
        <v>9.3153867046483138E-2</v>
      </c>
      <c r="AI23" s="120">
        <f>AH23*'Wskaźniki makroekonomiczne'!AI45</f>
        <v>9.5324183597987416E-2</v>
      </c>
      <c r="AJ23" s="120">
        <f>AI23*'Wskaźniki makroekonomiczne'!AJ45</f>
        <v>9.7478934350813853E-2</v>
      </c>
      <c r="AK23" s="120">
        <f>AJ23*'Wskaźniki makroekonomiczne'!AK45</f>
        <v>9.961467677969825E-2</v>
      </c>
      <c r="AL23" s="120">
        <f>AK23*'Wskaźniki makroekonomiczne'!AL45</f>
        <v>0.10172670007887882</v>
      </c>
      <c r="AM23" s="120">
        <f>AL23*'Wskaźniki makroekonomiczne'!AM45</f>
        <v>0.10381021895538313</v>
      </c>
      <c r="AN23" s="120">
        <f>AM23*'Wskaźniki makroekonomiczne'!AN45</f>
        <v>0.10586025046345691</v>
      </c>
      <c r="AO23" s="120">
        <f>AN23*'Wskaźniki makroekonomiczne'!AO45</f>
        <v>0.10795752566803139</v>
      </c>
      <c r="AP23" s="120">
        <f>AO23*'Wskaźniki makroekonomiczne'!AP45</f>
        <v>0.10992814401100497</v>
      </c>
      <c r="AQ23" s="120">
        <f>AP23*'Wskaźniki makroekonomiczne'!AQ45</f>
        <v>0.11194012078631221</v>
      </c>
      <c r="AR23" s="120">
        <f>AQ23*'Wskaźniki makroekonomiczne'!AR45</f>
        <v>0.11399355013910817</v>
      </c>
      <c r="AS23" s="120">
        <f>AR23*'Wskaźniki makroekonomiczne'!AS45</f>
        <v>0.11599776985008456</v>
      </c>
      <c r="AT23" s="120">
        <f>AS23*'Wskaźniki makroekonomiczne'!AT45</f>
        <v>0.11794840248268373</v>
      </c>
      <c r="AU23" s="120">
        <f>AT23*'Wskaźniki makroekonomiczne'!AU45</f>
        <v>0.11984112348783105</v>
      </c>
      <c r="AV23" s="120">
        <f>AU23*'Wskaźniki makroekonomiczne'!AV45</f>
        <v>0.12176843943302711</v>
      </c>
      <c r="AW23" s="120">
        <f>AV23*'Wskaźniki makroekonomiczne'!AW45</f>
        <v>0.12373003049546273</v>
      </c>
      <c r="AX23" s="120">
        <f>AW23*'Wskaźniki makroekonomiczne'!AX45</f>
        <v>0.12572624816196865</v>
      </c>
      <c r="AY23" s="120">
        <f>AX23*'Wskaźniki makroekonomiczne'!AY45</f>
        <v>0.12765576768362183</v>
      </c>
      <c r="AZ23" s="120">
        <f>AY23*'Wskaźniki makroekonomiczne'!AZ45</f>
        <v>0.12959786626050138</v>
      </c>
      <c r="BA23" s="120">
        <f>AZ23*'Wskaźniki makroekonomiczne'!BA45</f>
        <v>0.13156951106902215</v>
      </c>
      <c r="BB23" s="120">
        <f>BA23*'Wskaźniki makroekonomiczne'!BB45</f>
        <v>0.13357115161252789</v>
      </c>
      <c r="BC23" s="120">
        <f>BB23*'Wskaźniki makroekonomiczne'!BC45</f>
        <v>0.13560324423290807</v>
      </c>
      <c r="BD23" s="120">
        <f>BC23*'Wskaźniki makroekonomiczne'!BD45</f>
        <v>0.13766625221463649</v>
      </c>
      <c r="BE23" s="120">
        <f>BD23*'Wskaźniki makroekonomiczne'!BE45</f>
        <v>0.13987132379517328</v>
      </c>
      <c r="BF23" s="120">
        <f>BE23*'Wskaźniki makroekonomiczne'!BF45</f>
        <v>0.14211171514796414</v>
      </c>
      <c r="BG23" s="120">
        <f>BF23*'Wskaźniki makroekonomiczne'!BG45</f>
        <v>0.1443879920080732</v>
      </c>
      <c r="BH23" s="120">
        <f>BG23*'Wskaźniki makroekonomiczne'!BH45</f>
        <v>0.14681681107447292</v>
      </c>
      <c r="BI23" s="120">
        <f>BH23*'Wskaźniki makroekonomiczne'!BI45</f>
        <v>0.14928648646123049</v>
      </c>
    </row>
    <row r="24" spans="1:61" ht="15" customHeight="1">
      <c r="A24" s="58" t="s">
        <v>201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</sheetData>
  <mergeCells count="2">
    <mergeCell ref="B23:N23"/>
    <mergeCell ref="B22:N22"/>
  </mergeCell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"/>
  <sheetViews>
    <sheetView showGridLines="0" zoomScaleNormal="100" workbookViewId="0">
      <pane xSplit="1" ySplit="1" topLeftCell="B2" activePane="bottomRight" state="frozen"/>
      <selection activeCell="C2" sqref="C2"/>
      <selection pane="topRight" activeCell="C2" sqref="C2"/>
      <selection pane="bottomLeft" activeCell="C2" sqref="C2"/>
      <selection pane="bottomRight" activeCell="B2" sqref="B2"/>
    </sheetView>
  </sheetViews>
  <sheetFormatPr defaultColWidth="0" defaultRowHeight="14.25" zeroHeight="1"/>
  <cols>
    <col min="1" max="1" width="21.625" customWidth="1"/>
    <col min="2" max="2" width="9" customWidth="1"/>
    <col min="3" max="13" width="0.875" customWidth="1"/>
    <col min="14" max="61" width="9" customWidth="1"/>
  </cols>
  <sheetData>
    <row r="1" spans="1:16384" s="41" customFormat="1" ht="20.100000000000001" customHeight="1">
      <c r="A1" s="91" t="s">
        <v>154</v>
      </c>
      <c r="B1" s="36"/>
      <c r="C1" s="37"/>
      <c r="D1" s="36"/>
      <c r="E1" s="37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</row>
    <row r="2" spans="1:16384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6384" ht="15">
      <c r="A3" s="6" t="s">
        <v>208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6384" ht="15">
      <c r="A4" s="35" t="s">
        <v>193</v>
      </c>
      <c r="B4" s="130">
        <v>0.26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6384" ht="15">
      <c r="A5" s="35" t="s">
        <v>194</v>
      </c>
      <c r="B5" s="130">
        <v>0.74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6384" ht="15">
      <c r="A6" s="29" t="s">
        <v>195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7" spans="1:16384"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16384" ht="15">
      <c r="A8" s="6" t="s">
        <v>170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16384" s="108" customFormat="1" ht="15">
      <c r="A9" s="31"/>
      <c r="B9" s="176"/>
      <c r="C9" s="403" t="s">
        <v>253</v>
      </c>
      <c r="D9" s="404"/>
      <c r="E9" s="404"/>
      <c r="F9" s="404"/>
      <c r="G9" s="404"/>
      <c r="H9" s="404"/>
      <c r="I9" s="404"/>
      <c r="J9" s="404"/>
      <c r="K9" s="404"/>
      <c r="L9" s="404"/>
      <c r="M9" s="405"/>
      <c r="N9" s="31">
        <f>'Wskaźniki makroekonomiczne'!N1</f>
        <v>2013</v>
      </c>
      <c r="O9" s="31">
        <f>N9+1</f>
        <v>2014</v>
      </c>
      <c r="P9" s="31">
        <f t="shared" ref="P9:AY9" si="0">O9+1</f>
        <v>2015</v>
      </c>
      <c r="Q9" s="31">
        <f t="shared" si="0"/>
        <v>2016</v>
      </c>
      <c r="R9" s="31">
        <f t="shared" si="0"/>
        <v>2017</v>
      </c>
      <c r="S9" s="31">
        <f t="shared" si="0"/>
        <v>2018</v>
      </c>
      <c r="T9" s="31">
        <f t="shared" si="0"/>
        <v>2019</v>
      </c>
      <c r="U9" s="31">
        <f t="shared" si="0"/>
        <v>2020</v>
      </c>
      <c r="V9" s="31">
        <f t="shared" si="0"/>
        <v>2021</v>
      </c>
      <c r="W9" s="31">
        <f t="shared" si="0"/>
        <v>2022</v>
      </c>
      <c r="X9" s="31">
        <f t="shared" si="0"/>
        <v>2023</v>
      </c>
      <c r="Y9" s="31">
        <f t="shared" si="0"/>
        <v>2024</v>
      </c>
      <c r="Z9" s="31">
        <f t="shared" si="0"/>
        <v>2025</v>
      </c>
      <c r="AA9" s="31">
        <f t="shared" si="0"/>
        <v>2026</v>
      </c>
      <c r="AB9" s="31">
        <f t="shared" si="0"/>
        <v>2027</v>
      </c>
      <c r="AC9" s="31">
        <f t="shared" si="0"/>
        <v>2028</v>
      </c>
      <c r="AD9" s="31">
        <f t="shared" si="0"/>
        <v>2029</v>
      </c>
      <c r="AE9" s="31">
        <f t="shared" si="0"/>
        <v>2030</v>
      </c>
      <c r="AF9" s="31">
        <f t="shared" si="0"/>
        <v>2031</v>
      </c>
      <c r="AG9" s="31">
        <f t="shared" si="0"/>
        <v>2032</v>
      </c>
      <c r="AH9" s="31">
        <f t="shared" si="0"/>
        <v>2033</v>
      </c>
      <c r="AI9" s="31">
        <f t="shared" si="0"/>
        <v>2034</v>
      </c>
      <c r="AJ9" s="31">
        <f t="shared" si="0"/>
        <v>2035</v>
      </c>
      <c r="AK9" s="31">
        <f t="shared" si="0"/>
        <v>2036</v>
      </c>
      <c r="AL9" s="31">
        <f t="shared" si="0"/>
        <v>2037</v>
      </c>
      <c r="AM9" s="31">
        <f t="shared" si="0"/>
        <v>2038</v>
      </c>
      <c r="AN9" s="31">
        <f t="shared" si="0"/>
        <v>2039</v>
      </c>
      <c r="AO9" s="31">
        <f t="shared" si="0"/>
        <v>2040</v>
      </c>
      <c r="AP9" s="31">
        <f t="shared" si="0"/>
        <v>2041</v>
      </c>
      <c r="AQ9" s="31">
        <f t="shared" si="0"/>
        <v>2042</v>
      </c>
      <c r="AR9" s="31">
        <f t="shared" si="0"/>
        <v>2043</v>
      </c>
      <c r="AS9" s="31">
        <f t="shared" si="0"/>
        <v>2044</v>
      </c>
      <c r="AT9" s="31">
        <f t="shared" si="0"/>
        <v>2045</v>
      </c>
      <c r="AU9" s="31">
        <f t="shared" si="0"/>
        <v>2046</v>
      </c>
      <c r="AV9" s="31">
        <f t="shared" si="0"/>
        <v>2047</v>
      </c>
      <c r="AW9" s="31">
        <f t="shared" si="0"/>
        <v>2048</v>
      </c>
      <c r="AX9" s="31">
        <f t="shared" si="0"/>
        <v>2049</v>
      </c>
      <c r="AY9" s="31">
        <f t="shared" si="0"/>
        <v>2050</v>
      </c>
      <c r="AZ9" s="31">
        <f t="shared" ref="AZ9:BI9" si="1">AY9+1</f>
        <v>2051</v>
      </c>
      <c r="BA9" s="31">
        <f t="shared" si="1"/>
        <v>2052</v>
      </c>
      <c r="BB9" s="31">
        <f t="shared" si="1"/>
        <v>2053</v>
      </c>
      <c r="BC9" s="31">
        <f t="shared" si="1"/>
        <v>2054</v>
      </c>
      <c r="BD9" s="31">
        <f t="shared" si="1"/>
        <v>2055</v>
      </c>
      <c r="BE9" s="31">
        <f t="shared" si="1"/>
        <v>2056</v>
      </c>
      <c r="BF9" s="31">
        <f t="shared" si="1"/>
        <v>2057</v>
      </c>
      <c r="BG9" s="31">
        <f t="shared" si="1"/>
        <v>2058</v>
      </c>
      <c r="BH9" s="31">
        <f t="shared" si="1"/>
        <v>2059</v>
      </c>
      <c r="BI9" s="31">
        <f t="shared" si="1"/>
        <v>2060</v>
      </c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  <c r="IW9" s="107"/>
      <c r="IX9" s="107"/>
      <c r="IY9" s="107"/>
      <c r="IZ9" s="107"/>
      <c r="JA9" s="107"/>
      <c r="JB9" s="107"/>
      <c r="JC9" s="107"/>
      <c r="JD9" s="107"/>
      <c r="JE9" s="107"/>
      <c r="JF9" s="107"/>
      <c r="JG9" s="107"/>
      <c r="JH9" s="107"/>
      <c r="JI9" s="107"/>
      <c r="JJ9" s="107"/>
      <c r="JK9" s="107"/>
      <c r="JL9" s="107"/>
      <c r="JM9" s="107"/>
      <c r="JN9" s="107"/>
      <c r="JO9" s="107"/>
      <c r="JP9" s="107"/>
      <c r="JQ9" s="107"/>
      <c r="JR9" s="107"/>
      <c r="JS9" s="107"/>
      <c r="JT9" s="107"/>
      <c r="JU9" s="107"/>
      <c r="JV9" s="107"/>
      <c r="JW9" s="107"/>
      <c r="JX9" s="107"/>
      <c r="JY9" s="107"/>
      <c r="JZ9" s="107"/>
      <c r="KA9" s="107"/>
      <c r="KB9" s="107"/>
      <c r="KC9" s="107"/>
      <c r="KD9" s="107"/>
      <c r="KE9" s="107"/>
      <c r="KF9" s="107"/>
      <c r="KG9" s="107"/>
      <c r="KH9" s="107"/>
      <c r="KI9" s="107"/>
      <c r="KJ9" s="107"/>
      <c r="KK9" s="107"/>
      <c r="KL9" s="107"/>
      <c r="KM9" s="107"/>
      <c r="KN9" s="107"/>
      <c r="KO9" s="107"/>
      <c r="KP9" s="107"/>
      <c r="KQ9" s="107"/>
      <c r="KR9" s="107"/>
      <c r="KS9" s="107"/>
      <c r="KT9" s="107"/>
      <c r="KU9" s="107"/>
      <c r="KV9" s="107"/>
      <c r="KW9" s="107"/>
      <c r="KX9" s="107"/>
      <c r="KY9" s="107"/>
      <c r="KZ9" s="107"/>
      <c r="LA9" s="107"/>
      <c r="LB9" s="107"/>
      <c r="LC9" s="107"/>
      <c r="LD9" s="107"/>
      <c r="LE9" s="107"/>
      <c r="LF9" s="107"/>
      <c r="LG9" s="107"/>
      <c r="LH9" s="107"/>
      <c r="LI9" s="107"/>
      <c r="LJ9" s="107"/>
      <c r="LK9" s="107"/>
      <c r="LL9" s="107"/>
      <c r="LM9" s="107"/>
      <c r="LN9" s="107"/>
      <c r="LO9" s="107"/>
      <c r="LP9" s="107"/>
      <c r="LQ9" s="107"/>
      <c r="LR9" s="107"/>
      <c r="LS9" s="107"/>
      <c r="LT9" s="107"/>
      <c r="LU9" s="107"/>
      <c r="LV9" s="107"/>
      <c r="LW9" s="107"/>
      <c r="LX9" s="107"/>
      <c r="LY9" s="107"/>
      <c r="LZ9" s="107"/>
      <c r="MA9" s="107"/>
      <c r="MB9" s="107"/>
      <c r="MC9" s="107"/>
      <c r="MD9" s="107"/>
      <c r="ME9" s="107"/>
      <c r="MF9" s="107"/>
      <c r="MG9" s="107"/>
      <c r="MH9" s="107"/>
      <c r="MI9" s="107"/>
      <c r="MJ9" s="107"/>
      <c r="MK9" s="107"/>
      <c r="ML9" s="107"/>
      <c r="MM9" s="107"/>
      <c r="MN9" s="107"/>
      <c r="MO9" s="107"/>
      <c r="MP9" s="107"/>
      <c r="MQ9" s="107"/>
      <c r="MR9" s="107"/>
      <c r="MS9" s="107"/>
      <c r="MT9" s="107"/>
      <c r="MU9" s="107"/>
      <c r="MV9" s="107"/>
      <c r="MW9" s="107"/>
      <c r="MX9" s="107"/>
      <c r="MY9" s="107"/>
      <c r="MZ9" s="107"/>
      <c r="NA9" s="107"/>
      <c r="NB9" s="107"/>
      <c r="NC9" s="107"/>
      <c r="ND9" s="107"/>
      <c r="NE9" s="107"/>
      <c r="NF9" s="107"/>
      <c r="NG9" s="107"/>
      <c r="NH9" s="107"/>
      <c r="NI9" s="107"/>
      <c r="NJ9" s="107"/>
      <c r="NK9" s="107"/>
      <c r="NL9" s="107"/>
      <c r="NM9" s="107"/>
      <c r="NN9" s="107"/>
      <c r="NO9" s="107"/>
      <c r="NP9" s="107"/>
      <c r="NQ9" s="107"/>
      <c r="NR9" s="107"/>
      <c r="NS9" s="107"/>
      <c r="NT9" s="107"/>
      <c r="NU9" s="107"/>
      <c r="NV9" s="107"/>
      <c r="NW9" s="107"/>
      <c r="NX9" s="107"/>
      <c r="NY9" s="107"/>
      <c r="NZ9" s="107"/>
      <c r="OA9" s="107"/>
      <c r="OB9" s="107"/>
      <c r="OC9" s="107"/>
      <c r="OD9" s="107"/>
      <c r="OE9" s="107"/>
      <c r="OF9" s="107"/>
      <c r="OG9" s="107"/>
      <c r="OH9" s="107"/>
      <c r="OI9" s="107"/>
      <c r="OJ9" s="107"/>
      <c r="OK9" s="107"/>
      <c r="OL9" s="107"/>
      <c r="OM9" s="107"/>
      <c r="ON9" s="107"/>
      <c r="OO9" s="107"/>
      <c r="OP9" s="107"/>
      <c r="OQ9" s="107"/>
      <c r="OR9" s="107"/>
      <c r="OS9" s="107"/>
      <c r="OT9" s="107"/>
      <c r="OU9" s="107"/>
      <c r="OV9" s="107"/>
      <c r="OW9" s="107"/>
      <c r="OX9" s="107"/>
      <c r="OY9" s="107"/>
      <c r="OZ9" s="107"/>
      <c r="PA9" s="107"/>
      <c r="PB9" s="107"/>
      <c r="PC9" s="107"/>
      <c r="PD9" s="107"/>
      <c r="PE9" s="107"/>
      <c r="PF9" s="107"/>
      <c r="PG9" s="107"/>
      <c r="PH9" s="107"/>
      <c r="PI9" s="107"/>
      <c r="PJ9" s="107"/>
      <c r="PK9" s="107"/>
      <c r="PL9" s="107"/>
      <c r="PM9" s="107"/>
      <c r="PN9" s="107"/>
      <c r="PO9" s="107"/>
      <c r="PP9" s="107"/>
      <c r="PQ9" s="107"/>
      <c r="PR9" s="107"/>
      <c r="PS9" s="107"/>
      <c r="PT9" s="107"/>
      <c r="PU9" s="107"/>
      <c r="PV9" s="107"/>
      <c r="PW9" s="107"/>
      <c r="PX9" s="107"/>
      <c r="PY9" s="107"/>
      <c r="PZ9" s="107"/>
      <c r="QA9" s="107"/>
      <c r="QB9" s="107"/>
      <c r="QC9" s="107"/>
      <c r="QD9" s="107"/>
      <c r="QE9" s="107"/>
      <c r="QF9" s="107"/>
      <c r="QG9" s="107"/>
      <c r="QH9" s="107"/>
      <c r="QI9" s="107"/>
      <c r="QJ9" s="107"/>
      <c r="QK9" s="107"/>
      <c r="QL9" s="107"/>
      <c r="QM9" s="107"/>
      <c r="QN9" s="107"/>
      <c r="QO9" s="107"/>
      <c r="QP9" s="107"/>
      <c r="QQ9" s="107"/>
      <c r="QR9" s="107"/>
      <c r="QS9" s="107"/>
      <c r="QT9" s="107"/>
      <c r="QU9" s="107"/>
      <c r="QV9" s="107"/>
      <c r="QW9" s="107"/>
      <c r="QX9" s="107"/>
      <c r="QY9" s="107"/>
      <c r="QZ9" s="107"/>
      <c r="RA9" s="107"/>
      <c r="RB9" s="107"/>
      <c r="RC9" s="107"/>
      <c r="RD9" s="107"/>
      <c r="RE9" s="107"/>
      <c r="RF9" s="107"/>
      <c r="RG9" s="107"/>
      <c r="RH9" s="107"/>
      <c r="RI9" s="107"/>
      <c r="RJ9" s="107"/>
      <c r="RK9" s="107"/>
      <c r="RL9" s="107"/>
      <c r="RM9" s="107"/>
      <c r="RN9" s="107"/>
      <c r="RO9" s="107"/>
      <c r="RP9" s="107"/>
      <c r="RQ9" s="107"/>
      <c r="RR9" s="107"/>
      <c r="RS9" s="107"/>
      <c r="RT9" s="107"/>
      <c r="RU9" s="107"/>
      <c r="RV9" s="107"/>
      <c r="RW9" s="107"/>
      <c r="RX9" s="107"/>
      <c r="RY9" s="107"/>
      <c r="RZ9" s="107"/>
      <c r="SA9" s="107"/>
      <c r="SB9" s="107"/>
      <c r="SC9" s="107"/>
      <c r="SD9" s="107"/>
      <c r="SE9" s="107"/>
      <c r="SF9" s="107"/>
      <c r="SG9" s="107"/>
      <c r="SH9" s="107"/>
      <c r="SI9" s="107"/>
      <c r="SJ9" s="107"/>
      <c r="SK9" s="107"/>
      <c r="SL9" s="107"/>
      <c r="SM9" s="107"/>
      <c r="SN9" s="107"/>
      <c r="SO9" s="107"/>
      <c r="SP9" s="107"/>
      <c r="SQ9" s="107"/>
      <c r="SR9" s="107"/>
      <c r="SS9" s="107"/>
      <c r="ST9" s="107"/>
      <c r="SU9" s="107"/>
      <c r="SV9" s="107"/>
      <c r="SW9" s="107"/>
      <c r="SX9" s="107"/>
      <c r="SY9" s="107"/>
      <c r="SZ9" s="107"/>
      <c r="TA9" s="107"/>
      <c r="TB9" s="107"/>
      <c r="TC9" s="107"/>
      <c r="TD9" s="107"/>
      <c r="TE9" s="107"/>
      <c r="TF9" s="107"/>
      <c r="TG9" s="107"/>
      <c r="TH9" s="107"/>
      <c r="TI9" s="107"/>
      <c r="TJ9" s="107"/>
      <c r="TK9" s="107"/>
      <c r="TL9" s="107"/>
      <c r="TM9" s="107"/>
      <c r="TN9" s="107"/>
      <c r="TO9" s="107"/>
      <c r="TP9" s="107"/>
      <c r="TQ9" s="107"/>
      <c r="TR9" s="107"/>
      <c r="TS9" s="107"/>
      <c r="TT9" s="107"/>
      <c r="TU9" s="107"/>
      <c r="TV9" s="107"/>
      <c r="TW9" s="107"/>
      <c r="TX9" s="107"/>
      <c r="TY9" s="107"/>
      <c r="TZ9" s="107"/>
      <c r="UA9" s="107"/>
      <c r="UB9" s="107"/>
      <c r="UC9" s="107"/>
      <c r="UD9" s="107"/>
      <c r="UE9" s="107"/>
      <c r="UF9" s="107"/>
      <c r="UG9" s="107"/>
      <c r="UH9" s="107"/>
      <c r="UI9" s="107"/>
      <c r="UJ9" s="107"/>
      <c r="UK9" s="107"/>
      <c r="UL9" s="107"/>
      <c r="UM9" s="107"/>
      <c r="UN9" s="107"/>
      <c r="UO9" s="107"/>
      <c r="UP9" s="107"/>
      <c r="UQ9" s="107"/>
      <c r="UR9" s="107"/>
      <c r="US9" s="107"/>
      <c r="UT9" s="107"/>
      <c r="UU9" s="107"/>
      <c r="UV9" s="107"/>
      <c r="UW9" s="107"/>
      <c r="UX9" s="107"/>
      <c r="UY9" s="107"/>
      <c r="UZ9" s="107"/>
      <c r="VA9" s="107"/>
      <c r="VB9" s="107"/>
      <c r="VC9" s="107"/>
      <c r="VD9" s="107"/>
      <c r="VE9" s="107"/>
      <c r="VF9" s="107"/>
      <c r="VG9" s="107"/>
      <c r="VH9" s="107"/>
      <c r="VI9" s="107"/>
      <c r="VJ9" s="107"/>
      <c r="VK9" s="107"/>
      <c r="VL9" s="107"/>
      <c r="VM9" s="107"/>
      <c r="VN9" s="107"/>
      <c r="VO9" s="107"/>
      <c r="VP9" s="107"/>
      <c r="VQ9" s="107"/>
      <c r="VR9" s="107"/>
      <c r="VS9" s="107"/>
      <c r="VT9" s="107"/>
      <c r="VU9" s="107"/>
      <c r="VV9" s="107"/>
      <c r="VW9" s="107"/>
      <c r="VX9" s="107"/>
      <c r="VY9" s="107"/>
      <c r="VZ9" s="107"/>
      <c r="WA9" s="107"/>
      <c r="WB9" s="107"/>
      <c r="WC9" s="107"/>
      <c r="WD9" s="107"/>
      <c r="WE9" s="107"/>
      <c r="WF9" s="107"/>
      <c r="WG9" s="107"/>
      <c r="WH9" s="107"/>
      <c r="WI9" s="107"/>
      <c r="WJ9" s="107"/>
      <c r="WK9" s="107"/>
      <c r="WL9" s="107"/>
      <c r="WM9" s="107"/>
      <c r="WN9" s="107"/>
      <c r="WO9" s="107"/>
      <c r="WP9" s="107"/>
      <c r="WQ9" s="107"/>
      <c r="WR9" s="107"/>
      <c r="WS9" s="107"/>
      <c r="WT9" s="107"/>
      <c r="WU9" s="107"/>
      <c r="WV9" s="107"/>
      <c r="WW9" s="107"/>
      <c r="WX9" s="107"/>
      <c r="WY9" s="107"/>
      <c r="WZ9" s="107"/>
      <c r="XA9" s="107"/>
      <c r="XB9" s="107"/>
      <c r="XC9" s="107"/>
      <c r="XD9" s="107"/>
      <c r="XE9" s="107"/>
      <c r="XF9" s="107"/>
      <c r="XG9" s="107"/>
      <c r="XH9" s="107"/>
      <c r="XI9" s="107"/>
      <c r="XJ9" s="107"/>
      <c r="XK9" s="107"/>
      <c r="XL9" s="107"/>
      <c r="XM9" s="107"/>
      <c r="XN9" s="107"/>
      <c r="XO9" s="107"/>
      <c r="XP9" s="107"/>
      <c r="XQ9" s="107"/>
      <c r="XR9" s="107"/>
      <c r="XS9" s="107"/>
      <c r="XT9" s="107"/>
      <c r="XU9" s="107"/>
      <c r="XV9" s="107"/>
      <c r="XW9" s="107"/>
      <c r="XX9" s="107"/>
      <c r="XY9" s="107"/>
      <c r="XZ9" s="107"/>
      <c r="YA9" s="107"/>
      <c r="YB9" s="107"/>
      <c r="YC9" s="107"/>
      <c r="YD9" s="107"/>
      <c r="YE9" s="107"/>
      <c r="YF9" s="107"/>
      <c r="YG9" s="107"/>
      <c r="YH9" s="107"/>
      <c r="YI9" s="107"/>
      <c r="YJ9" s="107"/>
      <c r="YK9" s="107"/>
      <c r="YL9" s="107"/>
      <c r="YM9" s="107"/>
      <c r="YN9" s="107"/>
      <c r="YO9" s="107"/>
      <c r="YP9" s="107"/>
      <c r="YQ9" s="107"/>
      <c r="YR9" s="107"/>
      <c r="YS9" s="107"/>
      <c r="YT9" s="107"/>
      <c r="YU9" s="107"/>
      <c r="YV9" s="107"/>
      <c r="YW9" s="107"/>
      <c r="YX9" s="107"/>
      <c r="YY9" s="107"/>
      <c r="YZ9" s="107"/>
      <c r="ZA9" s="107"/>
      <c r="ZB9" s="107"/>
      <c r="ZC9" s="107"/>
      <c r="ZD9" s="107"/>
      <c r="ZE9" s="107"/>
      <c r="ZF9" s="107"/>
      <c r="ZG9" s="107"/>
      <c r="ZH9" s="107"/>
      <c r="ZI9" s="107"/>
      <c r="ZJ9" s="107"/>
      <c r="ZK9" s="107"/>
      <c r="ZL9" s="107"/>
      <c r="ZM9" s="107"/>
      <c r="ZN9" s="107"/>
      <c r="ZO9" s="107"/>
      <c r="ZP9" s="107"/>
      <c r="ZQ9" s="107"/>
      <c r="ZR9" s="107"/>
      <c r="ZS9" s="107"/>
      <c r="ZT9" s="107"/>
      <c r="ZU9" s="107"/>
      <c r="ZV9" s="107"/>
      <c r="ZW9" s="107"/>
      <c r="ZX9" s="107"/>
      <c r="ZY9" s="107"/>
      <c r="ZZ9" s="107"/>
      <c r="AAA9" s="107"/>
      <c r="AAB9" s="107"/>
      <c r="AAC9" s="107"/>
      <c r="AAD9" s="107"/>
      <c r="AAE9" s="107"/>
      <c r="AAF9" s="107"/>
      <c r="AAG9" s="107"/>
      <c r="AAH9" s="107"/>
      <c r="AAI9" s="107"/>
      <c r="AAJ9" s="107"/>
      <c r="AAK9" s="107"/>
      <c r="AAL9" s="107"/>
      <c r="AAM9" s="107"/>
      <c r="AAN9" s="107"/>
      <c r="AAO9" s="107"/>
      <c r="AAP9" s="107"/>
      <c r="AAQ9" s="107"/>
      <c r="AAR9" s="107"/>
      <c r="AAS9" s="107"/>
      <c r="AAT9" s="107"/>
      <c r="AAU9" s="107"/>
      <c r="AAV9" s="107"/>
      <c r="AAW9" s="107"/>
      <c r="AAX9" s="107"/>
      <c r="AAY9" s="107"/>
      <c r="AAZ9" s="107"/>
      <c r="ABA9" s="107"/>
      <c r="ABB9" s="107"/>
      <c r="ABC9" s="107"/>
      <c r="ABD9" s="107"/>
      <c r="ABE9" s="107"/>
      <c r="ABF9" s="107"/>
      <c r="ABG9" s="107"/>
      <c r="ABH9" s="107"/>
      <c r="ABI9" s="107"/>
      <c r="ABJ9" s="107"/>
      <c r="ABK9" s="107"/>
      <c r="ABL9" s="107"/>
      <c r="ABM9" s="107"/>
      <c r="ABN9" s="107"/>
      <c r="ABO9" s="107"/>
      <c r="ABP9" s="107"/>
      <c r="ABQ9" s="107"/>
      <c r="ABR9" s="107"/>
      <c r="ABS9" s="107"/>
      <c r="ABT9" s="107"/>
      <c r="ABU9" s="107"/>
      <c r="ABV9" s="107"/>
      <c r="ABW9" s="107"/>
      <c r="ABX9" s="107"/>
      <c r="ABY9" s="107"/>
      <c r="ABZ9" s="107"/>
      <c r="ACA9" s="107"/>
      <c r="ACB9" s="107"/>
      <c r="ACC9" s="107"/>
      <c r="ACD9" s="107"/>
      <c r="ACE9" s="107"/>
      <c r="ACF9" s="107"/>
      <c r="ACG9" s="107"/>
      <c r="ACH9" s="107"/>
      <c r="ACI9" s="107"/>
      <c r="ACJ9" s="107"/>
      <c r="ACK9" s="107"/>
      <c r="ACL9" s="107"/>
      <c r="ACM9" s="107"/>
      <c r="ACN9" s="107"/>
      <c r="ACO9" s="107"/>
      <c r="ACP9" s="107"/>
      <c r="ACQ9" s="107"/>
      <c r="ACR9" s="107"/>
      <c r="ACS9" s="107"/>
      <c r="ACT9" s="107"/>
      <c r="ACU9" s="107"/>
      <c r="ACV9" s="107"/>
      <c r="ACW9" s="107"/>
      <c r="ACX9" s="107"/>
      <c r="ACY9" s="107"/>
      <c r="ACZ9" s="107"/>
      <c r="ADA9" s="107"/>
      <c r="ADB9" s="107"/>
      <c r="ADC9" s="107"/>
      <c r="ADD9" s="107"/>
      <c r="ADE9" s="107"/>
      <c r="ADF9" s="107"/>
      <c r="ADG9" s="107"/>
      <c r="ADH9" s="107"/>
      <c r="ADI9" s="107"/>
      <c r="ADJ9" s="107"/>
      <c r="ADK9" s="107"/>
      <c r="ADL9" s="107"/>
      <c r="ADM9" s="107"/>
      <c r="ADN9" s="107"/>
      <c r="ADO9" s="107"/>
      <c r="ADP9" s="107"/>
      <c r="ADQ9" s="107"/>
      <c r="ADR9" s="107"/>
      <c r="ADS9" s="107"/>
      <c r="ADT9" s="107"/>
      <c r="ADU9" s="107"/>
      <c r="ADV9" s="107"/>
      <c r="ADW9" s="107"/>
      <c r="ADX9" s="107"/>
      <c r="ADY9" s="107"/>
      <c r="ADZ9" s="107"/>
      <c r="AEA9" s="107"/>
      <c r="AEB9" s="107"/>
      <c r="AEC9" s="107"/>
      <c r="AED9" s="107"/>
      <c r="AEE9" s="107"/>
      <c r="AEF9" s="107"/>
      <c r="AEG9" s="107"/>
      <c r="AEH9" s="107"/>
      <c r="AEI9" s="107"/>
      <c r="AEJ9" s="107"/>
      <c r="AEK9" s="107"/>
      <c r="AEL9" s="107"/>
      <c r="AEM9" s="107"/>
      <c r="AEN9" s="107"/>
      <c r="AEO9" s="107"/>
      <c r="AEP9" s="107"/>
      <c r="AEQ9" s="107"/>
      <c r="AER9" s="107"/>
      <c r="AES9" s="107"/>
      <c r="AET9" s="107"/>
      <c r="AEU9" s="107"/>
      <c r="AEV9" s="107"/>
      <c r="AEW9" s="107"/>
      <c r="AEX9" s="107"/>
      <c r="AEY9" s="107"/>
      <c r="AEZ9" s="107"/>
      <c r="AFA9" s="107"/>
      <c r="AFB9" s="107"/>
      <c r="AFC9" s="107"/>
      <c r="AFD9" s="107"/>
      <c r="AFE9" s="107"/>
      <c r="AFF9" s="107"/>
      <c r="AFG9" s="107"/>
      <c r="AFH9" s="107"/>
      <c r="AFI9" s="107"/>
      <c r="AFJ9" s="107"/>
      <c r="AFK9" s="107"/>
      <c r="AFL9" s="107"/>
      <c r="AFM9" s="107"/>
      <c r="AFN9" s="107"/>
      <c r="AFO9" s="107"/>
      <c r="AFP9" s="107"/>
      <c r="AFQ9" s="107"/>
      <c r="AFR9" s="107"/>
      <c r="AFS9" s="107"/>
      <c r="AFT9" s="107"/>
      <c r="AFU9" s="107"/>
      <c r="AFV9" s="107"/>
      <c r="AFW9" s="107"/>
      <c r="AFX9" s="107"/>
      <c r="AFY9" s="107"/>
      <c r="AFZ9" s="107"/>
      <c r="AGA9" s="107"/>
      <c r="AGB9" s="107"/>
      <c r="AGC9" s="107"/>
      <c r="AGD9" s="107"/>
      <c r="AGE9" s="107"/>
      <c r="AGF9" s="107"/>
      <c r="AGG9" s="107"/>
      <c r="AGH9" s="107"/>
      <c r="AGI9" s="107"/>
      <c r="AGJ9" s="107"/>
      <c r="AGK9" s="107"/>
      <c r="AGL9" s="107"/>
      <c r="AGM9" s="107"/>
      <c r="AGN9" s="107"/>
      <c r="AGO9" s="107"/>
      <c r="AGP9" s="107"/>
      <c r="AGQ9" s="107"/>
      <c r="AGR9" s="107"/>
      <c r="AGS9" s="107"/>
      <c r="AGT9" s="107"/>
      <c r="AGU9" s="107"/>
      <c r="AGV9" s="107"/>
      <c r="AGW9" s="107"/>
      <c r="AGX9" s="107"/>
      <c r="AGY9" s="107"/>
      <c r="AGZ9" s="107"/>
      <c r="AHA9" s="107"/>
      <c r="AHB9" s="107"/>
      <c r="AHC9" s="107"/>
      <c r="AHD9" s="107"/>
      <c r="AHE9" s="107"/>
      <c r="AHF9" s="107"/>
      <c r="AHG9" s="107"/>
      <c r="AHH9" s="107"/>
      <c r="AHI9" s="107"/>
      <c r="AHJ9" s="107"/>
      <c r="AHK9" s="107"/>
      <c r="AHL9" s="107"/>
      <c r="AHM9" s="107"/>
      <c r="AHN9" s="107"/>
      <c r="AHO9" s="107"/>
      <c r="AHP9" s="107"/>
      <c r="AHQ9" s="107"/>
      <c r="AHR9" s="107"/>
      <c r="AHS9" s="107"/>
      <c r="AHT9" s="107"/>
      <c r="AHU9" s="107"/>
      <c r="AHV9" s="107"/>
      <c r="AHW9" s="107"/>
      <c r="AHX9" s="107"/>
      <c r="AHY9" s="107"/>
      <c r="AHZ9" s="107"/>
      <c r="AIA9" s="107"/>
      <c r="AIB9" s="107"/>
      <c r="AIC9" s="107"/>
      <c r="AID9" s="107"/>
      <c r="AIE9" s="107"/>
      <c r="AIF9" s="107"/>
      <c r="AIG9" s="107"/>
      <c r="AIH9" s="107"/>
      <c r="AII9" s="107"/>
      <c r="AIJ9" s="107"/>
      <c r="AIK9" s="107"/>
      <c r="AIL9" s="107"/>
      <c r="AIM9" s="107"/>
      <c r="AIN9" s="107"/>
      <c r="AIO9" s="107"/>
      <c r="AIP9" s="107"/>
      <c r="AIQ9" s="107"/>
      <c r="AIR9" s="107"/>
      <c r="AIS9" s="107"/>
      <c r="AIT9" s="107"/>
      <c r="AIU9" s="107"/>
      <c r="AIV9" s="107"/>
      <c r="AIW9" s="107"/>
      <c r="AIX9" s="107"/>
      <c r="AIY9" s="107"/>
      <c r="AIZ9" s="107"/>
      <c r="AJA9" s="107"/>
      <c r="AJB9" s="107"/>
      <c r="AJC9" s="107"/>
      <c r="AJD9" s="107"/>
      <c r="AJE9" s="107"/>
      <c r="AJF9" s="107"/>
      <c r="AJG9" s="107"/>
      <c r="AJH9" s="107"/>
      <c r="AJI9" s="107"/>
      <c r="AJJ9" s="107"/>
      <c r="AJK9" s="107"/>
      <c r="AJL9" s="107"/>
      <c r="AJM9" s="107"/>
      <c r="AJN9" s="107"/>
      <c r="AJO9" s="107"/>
      <c r="AJP9" s="107"/>
      <c r="AJQ9" s="107"/>
      <c r="AJR9" s="107"/>
      <c r="AJS9" s="107"/>
      <c r="AJT9" s="107"/>
      <c r="AJU9" s="107"/>
      <c r="AJV9" s="107"/>
      <c r="AJW9" s="107"/>
      <c r="AJX9" s="107"/>
      <c r="AJY9" s="107"/>
      <c r="AJZ9" s="107"/>
      <c r="AKA9" s="107"/>
      <c r="AKB9" s="107"/>
      <c r="AKC9" s="107"/>
      <c r="AKD9" s="107"/>
      <c r="AKE9" s="107"/>
      <c r="AKF9" s="107"/>
      <c r="AKG9" s="107"/>
      <c r="AKH9" s="107"/>
      <c r="AKI9" s="107"/>
      <c r="AKJ9" s="107"/>
      <c r="AKK9" s="107"/>
      <c r="AKL9" s="107"/>
      <c r="AKM9" s="107"/>
      <c r="AKN9" s="107"/>
      <c r="AKO9" s="107"/>
      <c r="AKP9" s="107"/>
      <c r="AKQ9" s="107"/>
      <c r="AKR9" s="107"/>
      <c r="AKS9" s="107"/>
      <c r="AKT9" s="107"/>
      <c r="AKU9" s="107"/>
      <c r="AKV9" s="107"/>
      <c r="AKW9" s="107"/>
      <c r="AKX9" s="107"/>
      <c r="AKY9" s="107"/>
      <c r="AKZ9" s="107"/>
      <c r="ALA9" s="107"/>
      <c r="ALB9" s="107"/>
      <c r="ALC9" s="107"/>
      <c r="ALD9" s="107"/>
      <c r="ALE9" s="107"/>
      <c r="ALF9" s="107"/>
      <c r="ALG9" s="107"/>
      <c r="ALH9" s="107"/>
      <c r="ALI9" s="107"/>
      <c r="ALJ9" s="107"/>
      <c r="ALK9" s="107"/>
      <c r="ALL9" s="107"/>
      <c r="ALM9" s="107"/>
      <c r="ALN9" s="107"/>
      <c r="ALO9" s="107"/>
      <c r="ALP9" s="107"/>
      <c r="ALQ9" s="107"/>
      <c r="ALR9" s="107"/>
      <c r="ALS9" s="107"/>
      <c r="ALT9" s="107"/>
      <c r="ALU9" s="107"/>
      <c r="ALV9" s="107"/>
      <c r="ALW9" s="107"/>
      <c r="ALX9" s="107"/>
      <c r="ALY9" s="107"/>
      <c r="ALZ9" s="107"/>
      <c r="AMA9" s="107"/>
      <c r="AMB9" s="107"/>
      <c r="AMC9" s="107"/>
      <c r="AMD9" s="107"/>
      <c r="AME9" s="107"/>
      <c r="AMF9" s="107"/>
      <c r="AMG9" s="107"/>
      <c r="AMH9" s="107"/>
      <c r="AMI9" s="107"/>
      <c r="AMJ9" s="107"/>
      <c r="AMK9" s="107"/>
      <c r="AML9" s="107"/>
      <c r="AMM9" s="107"/>
      <c r="AMN9" s="107"/>
      <c r="AMO9" s="107"/>
      <c r="AMP9" s="107"/>
      <c r="AMQ9" s="107"/>
      <c r="AMR9" s="107"/>
      <c r="AMS9" s="107"/>
      <c r="AMT9" s="107"/>
      <c r="AMU9" s="107"/>
      <c r="AMV9" s="107"/>
      <c r="AMW9" s="107"/>
      <c r="AMX9" s="107"/>
      <c r="AMY9" s="107"/>
      <c r="AMZ9" s="107"/>
      <c r="ANA9" s="107"/>
      <c r="ANB9" s="107"/>
      <c r="ANC9" s="107"/>
      <c r="AND9" s="107"/>
      <c r="ANE9" s="107"/>
      <c r="ANF9" s="107"/>
      <c r="ANG9" s="107"/>
      <c r="ANH9" s="107"/>
      <c r="ANI9" s="107"/>
      <c r="ANJ9" s="107"/>
      <c r="ANK9" s="107"/>
      <c r="ANL9" s="107"/>
      <c r="ANM9" s="107"/>
      <c r="ANN9" s="107"/>
      <c r="ANO9" s="107"/>
      <c r="ANP9" s="107"/>
      <c r="ANQ9" s="107"/>
      <c r="ANR9" s="107"/>
      <c r="ANS9" s="107"/>
      <c r="ANT9" s="107"/>
      <c r="ANU9" s="107"/>
      <c r="ANV9" s="107"/>
      <c r="ANW9" s="107"/>
      <c r="ANX9" s="107"/>
      <c r="ANY9" s="107"/>
      <c r="ANZ9" s="107"/>
      <c r="AOA9" s="107"/>
      <c r="AOB9" s="107"/>
      <c r="AOC9" s="107"/>
      <c r="AOD9" s="107"/>
      <c r="AOE9" s="107"/>
      <c r="AOF9" s="107"/>
      <c r="AOG9" s="107"/>
      <c r="AOH9" s="107"/>
      <c r="AOI9" s="107"/>
      <c r="AOJ9" s="107"/>
      <c r="AOK9" s="107"/>
      <c r="AOL9" s="107"/>
      <c r="AOM9" s="107"/>
      <c r="AON9" s="107"/>
      <c r="AOO9" s="107"/>
      <c r="AOP9" s="107"/>
      <c r="AOQ9" s="107"/>
      <c r="AOR9" s="107"/>
      <c r="AOS9" s="107"/>
      <c r="AOT9" s="107"/>
      <c r="AOU9" s="107"/>
      <c r="AOV9" s="107"/>
      <c r="AOW9" s="107"/>
      <c r="AOX9" s="107"/>
      <c r="AOY9" s="107"/>
      <c r="AOZ9" s="107"/>
      <c r="APA9" s="107"/>
      <c r="APB9" s="107"/>
      <c r="APC9" s="107"/>
      <c r="APD9" s="107"/>
      <c r="APE9" s="107"/>
      <c r="APF9" s="107"/>
      <c r="APG9" s="107"/>
      <c r="APH9" s="107"/>
      <c r="API9" s="107"/>
      <c r="APJ9" s="107"/>
      <c r="APK9" s="107"/>
      <c r="APL9" s="107"/>
      <c r="APM9" s="107"/>
      <c r="APN9" s="107"/>
      <c r="APO9" s="107"/>
      <c r="APP9" s="107"/>
      <c r="APQ9" s="107"/>
      <c r="APR9" s="107"/>
      <c r="APS9" s="107"/>
      <c r="APT9" s="107"/>
      <c r="APU9" s="107"/>
      <c r="APV9" s="107"/>
      <c r="APW9" s="107"/>
      <c r="APX9" s="107"/>
      <c r="APY9" s="107"/>
      <c r="APZ9" s="107"/>
      <c r="AQA9" s="107"/>
      <c r="AQB9" s="107"/>
      <c r="AQC9" s="107"/>
      <c r="AQD9" s="107"/>
      <c r="AQE9" s="107"/>
      <c r="AQF9" s="107"/>
      <c r="AQG9" s="107"/>
      <c r="AQH9" s="107"/>
      <c r="AQI9" s="107"/>
      <c r="AQJ9" s="107"/>
      <c r="AQK9" s="107"/>
      <c r="AQL9" s="107"/>
      <c r="AQM9" s="107"/>
      <c r="AQN9" s="107"/>
      <c r="AQO9" s="107"/>
      <c r="AQP9" s="107"/>
      <c r="AQQ9" s="107"/>
      <c r="AQR9" s="107"/>
      <c r="AQS9" s="107"/>
      <c r="AQT9" s="107"/>
      <c r="AQU9" s="107"/>
      <c r="AQV9" s="107"/>
      <c r="AQW9" s="107"/>
      <c r="AQX9" s="107"/>
      <c r="AQY9" s="107"/>
      <c r="AQZ9" s="107"/>
      <c r="ARA9" s="107"/>
      <c r="ARB9" s="107"/>
      <c r="ARC9" s="107"/>
      <c r="ARD9" s="107"/>
      <c r="ARE9" s="107"/>
      <c r="ARF9" s="107"/>
      <c r="ARG9" s="107"/>
      <c r="ARH9" s="107"/>
      <c r="ARI9" s="107"/>
      <c r="ARJ9" s="107"/>
      <c r="ARK9" s="107"/>
      <c r="ARL9" s="107"/>
      <c r="ARM9" s="107"/>
      <c r="ARN9" s="107"/>
      <c r="ARO9" s="107"/>
      <c r="ARP9" s="107"/>
      <c r="ARQ9" s="107"/>
      <c r="ARR9" s="107"/>
      <c r="ARS9" s="107"/>
      <c r="ART9" s="107"/>
      <c r="ARU9" s="107"/>
      <c r="ARV9" s="107"/>
      <c r="ARW9" s="107"/>
      <c r="ARX9" s="107"/>
      <c r="ARY9" s="107"/>
      <c r="ARZ9" s="107"/>
      <c r="ASA9" s="107"/>
      <c r="ASB9" s="107"/>
      <c r="ASC9" s="107"/>
      <c r="ASD9" s="107"/>
      <c r="ASE9" s="107"/>
      <c r="ASF9" s="107"/>
      <c r="ASG9" s="107"/>
      <c r="ASH9" s="107"/>
      <c r="ASI9" s="107"/>
      <c r="ASJ9" s="107"/>
      <c r="ASK9" s="107"/>
      <c r="ASL9" s="107"/>
      <c r="ASM9" s="107"/>
      <c r="ASN9" s="107"/>
      <c r="ASO9" s="107"/>
      <c r="ASP9" s="107"/>
      <c r="ASQ9" s="107"/>
      <c r="ASR9" s="107"/>
      <c r="ASS9" s="107"/>
      <c r="AST9" s="107"/>
      <c r="ASU9" s="107"/>
      <c r="ASV9" s="107"/>
      <c r="ASW9" s="107"/>
      <c r="ASX9" s="107"/>
      <c r="ASY9" s="107"/>
      <c r="ASZ9" s="107"/>
      <c r="ATA9" s="107"/>
      <c r="ATB9" s="107"/>
      <c r="ATC9" s="107"/>
      <c r="ATD9" s="107"/>
      <c r="ATE9" s="107"/>
      <c r="ATF9" s="107"/>
      <c r="ATG9" s="107"/>
      <c r="ATH9" s="107"/>
      <c r="ATI9" s="107"/>
      <c r="ATJ9" s="107"/>
      <c r="ATK9" s="107"/>
      <c r="ATL9" s="107"/>
      <c r="ATM9" s="107"/>
      <c r="ATN9" s="107"/>
      <c r="ATO9" s="107"/>
      <c r="ATP9" s="107"/>
      <c r="ATQ9" s="107"/>
      <c r="ATR9" s="107"/>
      <c r="ATS9" s="107"/>
      <c r="ATT9" s="107"/>
      <c r="ATU9" s="107"/>
      <c r="ATV9" s="107"/>
      <c r="ATW9" s="107"/>
      <c r="ATX9" s="107"/>
      <c r="ATY9" s="107"/>
      <c r="ATZ9" s="107"/>
      <c r="AUA9" s="107"/>
      <c r="AUB9" s="107"/>
      <c r="AUC9" s="107"/>
      <c r="AUD9" s="107"/>
      <c r="AUE9" s="107"/>
      <c r="AUF9" s="107"/>
      <c r="AUG9" s="107"/>
      <c r="AUH9" s="107"/>
      <c r="AUI9" s="107"/>
      <c r="AUJ9" s="107"/>
      <c r="AUK9" s="107"/>
      <c r="AUL9" s="107"/>
      <c r="AUM9" s="107"/>
      <c r="AUN9" s="107"/>
      <c r="AUO9" s="107"/>
      <c r="AUP9" s="107"/>
      <c r="AUQ9" s="107"/>
      <c r="AUR9" s="107"/>
      <c r="AUS9" s="107"/>
      <c r="AUT9" s="107"/>
      <c r="AUU9" s="107"/>
      <c r="AUV9" s="107"/>
      <c r="AUW9" s="107"/>
      <c r="AUX9" s="107"/>
      <c r="AUY9" s="107"/>
      <c r="AUZ9" s="107"/>
      <c r="AVA9" s="107"/>
      <c r="AVB9" s="107"/>
      <c r="AVC9" s="107"/>
      <c r="AVD9" s="107"/>
      <c r="AVE9" s="107"/>
      <c r="AVF9" s="107"/>
      <c r="AVG9" s="107"/>
      <c r="AVH9" s="107"/>
      <c r="AVI9" s="107"/>
      <c r="AVJ9" s="107"/>
      <c r="AVK9" s="107"/>
      <c r="AVL9" s="107"/>
      <c r="AVM9" s="107"/>
      <c r="AVN9" s="107"/>
      <c r="AVO9" s="107"/>
      <c r="AVP9" s="107"/>
      <c r="AVQ9" s="107"/>
      <c r="AVR9" s="107"/>
      <c r="AVS9" s="107"/>
      <c r="AVT9" s="107"/>
      <c r="AVU9" s="107"/>
      <c r="AVV9" s="107"/>
      <c r="AVW9" s="107"/>
      <c r="AVX9" s="107"/>
      <c r="AVY9" s="107"/>
      <c r="AVZ9" s="107"/>
      <c r="AWA9" s="107"/>
      <c r="AWB9" s="107"/>
      <c r="AWC9" s="107"/>
      <c r="AWD9" s="107"/>
      <c r="AWE9" s="107"/>
      <c r="AWF9" s="107"/>
      <c r="AWG9" s="107"/>
      <c r="AWH9" s="107"/>
      <c r="AWI9" s="107"/>
      <c r="AWJ9" s="107"/>
      <c r="AWK9" s="107"/>
      <c r="AWL9" s="107"/>
      <c r="AWM9" s="107"/>
      <c r="AWN9" s="107"/>
      <c r="AWO9" s="107"/>
      <c r="AWP9" s="107"/>
      <c r="AWQ9" s="107"/>
      <c r="AWR9" s="107"/>
      <c r="AWS9" s="107"/>
      <c r="AWT9" s="107"/>
      <c r="AWU9" s="107"/>
      <c r="AWV9" s="107"/>
      <c r="AWW9" s="107"/>
      <c r="AWX9" s="107"/>
      <c r="AWY9" s="107"/>
      <c r="AWZ9" s="107"/>
      <c r="AXA9" s="107"/>
      <c r="AXB9" s="107"/>
      <c r="AXC9" s="107"/>
      <c r="AXD9" s="107"/>
      <c r="AXE9" s="107"/>
      <c r="AXF9" s="107"/>
      <c r="AXG9" s="107"/>
      <c r="AXH9" s="107"/>
      <c r="AXI9" s="107"/>
      <c r="AXJ9" s="107"/>
      <c r="AXK9" s="107"/>
      <c r="AXL9" s="107"/>
      <c r="AXM9" s="107"/>
      <c r="AXN9" s="107"/>
      <c r="AXO9" s="107"/>
      <c r="AXP9" s="107"/>
      <c r="AXQ9" s="107"/>
      <c r="AXR9" s="107"/>
      <c r="AXS9" s="107"/>
      <c r="AXT9" s="107"/>
      <c r="AXU9" s="107"/>
      <c r="AXV9" s="107"/>
      <c r="AXW9" s="107"/>
      <c r="AXX9" s="107"/>
      <c r="AXY9" s="107"/>
      <c r="AXZ9" s="107"/>
      <c r="AYA9" s="107"/>
      <c r="AYB9" s="107"/>
      <c r="AYC9" s="107"/>
      <c r="AYD9" s="107"/>
      <c r="AYE9" s="107"/>
      <c r="AYF9" s="107"/>
      <c r="AYG9" s="107"/>
      <c r="AYH9" s="107"/>
      <c r="AYI9" s="107"/>
      <c r="AYJ9" s="107"/>
      <c r="AYK9" s="107"/>
      <c r="AYL9" s="107"/>
      <c r="AYM9" s="107"/>
      <c r="AYN9" s="107"/>
      <c r="AYO9" s="107"/>
      <c r="AYP9" s="107"/>
      <c r="AYQ9" s="107"/>
      <c r="AYR9" s="107"/>
      <c r="AYS9" s="107"/>
      <c r="AYT9" s="107"/>
      <c r="AYU9" s="107"/>
      <c r="AYV9" s="107"/>
      <c r="AYW9" s="107"/>
      <c r="AYX9" s="107"/>
      <c r="AYY9" s="107"/>
      <c r="AYZ9" s="107"/>
      <c r="AZA9" s="107"/>
      <c r="AZB9" s="107"/>
      <c r="AZC9" s="107"/>
      <c r="AZD9" s="107"/>
      <c r="AZE9" s="107"/>
      <c r="AZF9" s="107"/>
      <c r="AZG9" s="107"/>
      <c r="AZH9" s="107"/>
      <c r="AZI9" s="107"/>
      <c r="AZJ9" s="107"/>
      <c r="AZK9" s="107"/>
      <c r="AZL9" s="107"/>
      <c r="AZM9" s="107"/>
      <c r="AZN9" s="107"/>
      <c r="AZO9" s="107"/>
      <c r="AZP9" s="107"/>
      <c r="AZQ9" s="107"/>
      <c r="AZR9" s="107"/>
      <c r="AZS9" s="107"/>
      <c r="AZT9" s="107"/>
      <c r="AZU9" s="107"/>
      <c r="AZV9" s="107"/>
      <c r="AZW9" s="107"/>
      <c r="AZX9" s="107"/>
      <c r="AZY9" s="107"/>
      <c r="AZZ9" s="107"/>
      <c r="BAA9" s="107"/>
      <c r="BAB9" s="107"/>
      <c r="BAC9" s="107"/>
      <c r="BAD9" s="107"/>
      <c r="BAE9" s="107"/>
      <c r="BAF9" s="107"/>
      <c r="BAG9" s="107"/>
      <c r="BAH9" s="107"/>
      <c r="BAI9" s="107"/>
      <c r="BAJ9" s="107"/>
      <c r="BAK9" s="107"/>
      <c r="BAL9" s="107"/>
      <c r="BAM9" s="107"/>
      <c r="BAN9" s="107"/>
      <c r="BAO9" s="107"/>
      <c r="BAP9" s="107"/>
      <c r="BAQ9" s="107"/>
      <c r="BAR9" s="107"/>
      <c r="BAS9" s="107"/>
      <c r="BAT9" s="107"/>
      <c r="BAU9" s="107"/>
      <c r="BAV9" s="107"/>
      <c r="BAW9" s="107"/>
      <c r="BAX9" s="107"/>
      <c r="BAY9" s="107"/>
      <c r="BAZ9" s="107"/>
      <c r="BBA9" s="107"/>
      <c r="BBB9" s="107"/>
      <c r="BBC9" s="107"/>
      <c r="BBD9" s="107"/>
      <c r="BBE9" s="107"/>
      <c r="BBF9" s="107"/>
      <c r="BBG9" s="107"/>
      <c r="BBH9" s="107"/>
      <c r="BBI9" s="107"/>
      <c r="BBJ9" s="107"/>
      <c r="BBK9" s="107"/>
      <c r="BBL9" s="107"/>
      <c r="BBM9" s="107"/>
      <c r="BBN9" s="107"/>
      <c r="BBO9" s="107"/>
      <c r="BBP9" s="107"/>
      <c r="BBQ9" s="107"/>
      <c r="BBR9" s="107"/>
      <c r="BBS9" s="107"/>
      <c r="BBT9" s="107"/>
      <c r="BBU9" s="107"/>
      <c r="BBV9" s="107"/>
      <c r="BBW9" s="107"/>
      <c r="BBX9" s="107"/>
      <c r="BBY9" s="107"/>
      <c r="BBZ9" s="107"/>
      <c r="BCA9" s="107"/>
      <c r="BCB9" s="107"/>
      <c r="BCC9" s="107"/>
      <c r="BCD9" s="107"/>
      <c r="BCE9" s="107"/>
      <c r="BCF9" s="107"/>
      <c r="BCG9" s="107"/>
      <c r="BCH9" s="107"/>
      <c r="BCI9" s="107"/>
      <c r="BCJ9" s="107"/>
      <c r="BCK9" s="107"/>
      <c r="BCL9" s="107"/>
      <c r="BCM9" s="107"/>
      <c r="BCN9" s="107"/>
      <c r="BCO9" s="107"/>
      <c r="BCP9" s="107"/>
      <c r="BCQ9" s="107"/>
      <c r="BCR9" s="107"/>
      <c r="BCS9" s="107"/>
      <c r="BCT9" s="107"/>
      <c r="BCU9" s="107"/>
      <c r="BCV9" s="107"/>
      <c r="BCW9" s="107"/>
      <c r="BCX9" s="107"/>
      <c r="BCY9" s="107"/>
      <c r="BCZ9" s="107"/>
      <c r="BDA9" s="107"/>
      <c r="BDB9" s="107"/>
      <c r="BDC9" s="107"/>
      <c r="BDD9" s="107"/>
      <c r="BDE9" s="107"/>
      <c r="BDF9" s="107"/>
      <c r="BDG9" s="107"/>
      <c r="BDH9" s="107"/>
      <c r="BDI9" s="107"/>
      <c r="BDJ9" s="107"/>
      <c r="BDK9" s="107"/>
      <c r="BDL9" s="107"/>
      <c r="BDM9" s="107"/>
      <c r="BDN9" s="107"/>
      <c r="BDO9" s="107"/>
      <c r="BDP9" s="107"/>
      <c r="BDQ9" s="107"/>
      <c r="BDR9" s="107"/>
      <c r="BDS9" s="107"/>
      <c r="BDT9" s="107"/>
      <c r="BDU9" s="107"/>
      <c r="BDV9" s="107"/>
      <c r="BDW9" s="107"/>
      <c r="BDX9" s="107"/>
      <c r="BDY9" s="107"/>
      <c r="BDZ9" s="107"/>
      <c r="BEA9" s="107"/>
      <c r="BEB9" s="107"/>
      <c r="BEC9" s="107"/>
      <c r="BED9" s="107"/>
      <c r="BEE9" s="107"/>
      <c r="BEF9" s="107"/>
      <c r="BEG9" s="107"/>
      <c r="BEH9" s="107"/>
      <c r="BEI9" s="107"/>
      <c r="BEJ9" s="107"/>
      <c r="BEK9" s="107"/>
      <c r="BEL9" s="107"/>
      <c r="BEM9" s="107"/>
      <c r="BEN9" s="107"/>
      <c r="BEO9" s="107"/>
      <c r="BEP9" s="107"/>
      <c r="BEQ9" s="107"/>
      <c r="BER9" s="107"/>
      <c r="BES9" s="107"/>
      <c r="BET9" s="107"/>
      <c r="BEU9" s="107"/>
      <c r="BEV9" s="107"/>
      <c r="BEW9" s="107"/>
      <c r="BEX9" s="107"/>
      <c r="BEY9" s="107"/>
      <c r="BEZ9" s="107"/>
      <c r="BFA9" s="107"/>
      <c r="BFB9" s="107"/>
      <c r="BFC9" s="107"/>
      <c r="BFD9" s="107"/>
      <c r="BFE9" s="107"/>
      <c r="BFF9" s="107"/>
      <c r="BFG9" s="107"/>
      <c r="BFH9" s="107"/>
      <c r="BFI9" s="107"/>
      <c r="BFJ9" s="107"/>
      <c r="BFK9" s="107"/>
      <c r="BFL9" s="107"/>
      <c r="BFM9" s="107"/>
      <c r="BFN9" s="107"/>
      <c r="BFO9" s="107"/>
      <c r="BFP9" s="107"/>
      <c r="BFQ9" s="107"/>
      <c r="BFR9" s="107"/>
      <c r="BFS9" s="107"/>
      <c r="BFT9" s="107"/>
      <c r="BFU9" s="107"/>
      <c r="BFV9" s="107"/>
      <c r="BFW9" s="107"/>
      <c r="BFX9" s="107"/>
      <c r="BFY9" s="107"/>
      <c r="BFZ9" s="107"/>
      <c r="BGA9" s="107"/>
      <c r="BGB9" s="107"/>
      <c r="BGC9" s="107"/>
      <c r="BGD9" s="107"/>
      <c r="BGE9" s="107"/>
      <c r="BGF9" s="107"/>
      <c r="BGG9" s="107"/>
      <c r="BGH9" s="107"/>
      <c r="BGI9" s="107"/>
      <c r="BGJ9" s="107"/>
      <c r="BGK9" s="107"/>
      <c r="BGL9" s="107"/>
      <c r="BGM9" s="107"/>
      <c r="BGN9" s="107"/>
      <c r="BGO9" s="107"/>
      <c r="BGP9" s="107"/>
      <c r="BGQ9" s="107"/>
      <c r="BGR9" s="107"/>
      <c r="BGS9" s="107"/>
      <c r="BGT9" s="107"/>
      <c r="BGU9" s="107"/>
      <c r="BGV9" s="107"/>
      <c r="BGW9" s="107"/>
      <c r="BGX9" s="107"/>
      <c r="BGY9" s="107"/>
      <c r="BGZ9" s="107"/>
      <c r="BHA9" s="107"/>
      <c r="BHB9" s="107"/>
      <c r="BHC9" s="107"/>
      <c r="BHD9" s="107"/>
      <c r="BHE9" s="107"/>
      <c r="BHF9" s="107"/>
      <c r="BHG9" s="107"/>
      <c r="BHH9" s="107"/>
      <c r="BHI9" s="107"/>
      <c r="BHJ9" s="107"/>
      <c r="BHK9" s="107"/>
      <c r="BHL9" s="107"/>
      <c r="BHM9" s="107"/>
      <c r="BHN9" s="107"/>
      <c r="BHO9" s="107"/>
      <c r="BHP9" s="107"/>
      <c r="BHQ9" s="107"/>
      <c r="BHR9" s="107"/>
      <c r="BHS9" s="107"/>
      <c r="BHT9" s="107"/>
      <c r="BHU9" s="107"/>
      <c r="BHV9" s="107"/>
      <c r="BHW9" s="107"/>
      <c r="BHX9" s="107"/>
      <c r="BHY9" s="107"/>
      <c r="BHZ9" s="107"/>
      <c r="BIA9" s="107"/>
      <c r="BIB9" s="107"/>
      <c r="BIC9" s="107"/>
      <c r="BID9" s="107"/>
      <c r="BIE9" s="107"/>
      <c r="BIF9" s="107"/>
      <c r="BIG9" s="107"/>
      <c r="BIH9" s="107"/>
      <c r="BII9" s="107"/>
      <c r="BIJ9" s="107"/>
      <c r="BIK9" s="107"/>
      <c r="BIL9" s="107"/>
      <c r="BIM9" s="107"/>
      <c r="BIN9" s="107"/>
      <c r="BIO9" s="107"/>
      <c r="BIP9" s="107"/>
      <c r="BIQ9" s="107"/>
      <c r="BIR9" s="107"/>
      <c r="BIS9" s="107"/>
      <c r="BIT9" s="107"/>
      <c r="BIU9" s="107"/>
      <c r="BIV9" s="107"/>
      <c r="BIW9" s="107"/>
      <c r="BIX9" s="107"/>
      <c r="BIY9" s="107"/>
      <c r="BIZ9" s="107"/>
      <c r="BJA9" s="107"/>
      <c r="BJB9" s="107"/>
      <c r="BJC9" s="107"/>
      <c r="BJD9" s="107"/>
      <c r="BJE9" s="107"/>
      <c r="BJF9" s="107"/>
      <c r="BJG9" s="107"/>
      <c r="BJH9" s="107"/>
      <c r="BJI9" s="107"/>
      <c r="BJJ9" s="107"/>
      <c r="BJK9" s="107"/>
      <c r="BJL9" s="107"/>
      <c r="BJM9" s="107"/>
      <c r="BJN9" s="107"/>
      <c r="BJO9" s="107"/>
      <c r="BJP9" s="107"/>
      <c r="BJQ9" s="107"/>
      <c r="BJR9" s="107"/>
      <c r="BJS9" s="107"/>
      <c r="BJT9" s="107"/>
      <c r="BJU9" s="107"/>
      <c r="BJV9" s="107"/>
      <c r="BJW9" s="107"/>
      <c r="BJX9" s="107"/>
      <c r="BJY9" s="107"/>
      <c r="BJZ9" s="107"/>
      <c r="BKA9" s="107"/>
      <c r="BKB9" s="107"/>
      <c r="BKC9" s="107"/>
      <c r="BKD9" s="107"/>
      <c r="BKE9" s="107"/>
      <c r="BKF9" s="107"/>
      <c r="BKG9" s="107"/>
      <c r="BKH9" s="107"/>
      <c r="BKI9" s="107"/>
      <c r="BKJ9" s="107"/>
      <c r="BKK9" s="107"/>
      <c r="BKL9" s="107"/>
      <c r="BKM9" s="107"/>
      <c r="BKN9" s="107"/>
      <c r="BKO9" s="107"/>
      <c r="BKP9" s="107"/>
      <c r="BKQ9" s="107"/>
      <c r="BKR9" s="107"/>
      <c r="BKS9" s="107"/>
      <c r="BKT9" s="107"/>
      <c r="BKU9" s="107"/>
      <c r="BKV9" s="107"/>
      <c r="BKW9" s="107"/>
      <c r="BKX9" s="107"/>
      <c r="BKY9" s="107"/>
      <c r="BKZ9" s="107"/>
      <c r="BLA9" s="107"/>
      <c r="BLB9" s="107"/>
      <c r="BLC9" s="107"/>
      <c r="BLD9" s="107"/>
      <c r="BLE9" s="107"/>
      <c r="BLF9" s="107"/>
      <c r="BLG9" s="107"/>
      <c r="BLH9" s="107"/>
      <c r="BLI9" s="107"/>
      <c r="BLJ9" s="107"/>
      <c r="BLK9" s="107"/>
      <c r="BLL9" s="107"/>
      <c r="BLM9" s="107"/>
      <c r="BLN9" s="107"/>
      <c r="BLO9" s="107"/>
      <c r="BLP9" s="107"/>
      <c r="BLQ9" s="107"/>
      <c r="BLR9" s="107"/>
      <c r="BLS9" s="107"/>
      <c r="BLT9" s="107"/>
      <c r="BLU9" s="107"/>
      <c r="BLV9" s="107"/>
      <c r="BLW9" s="107"/>
      <c r="BLX9" s="107"/>
      <c r="BLY9" s="107"/>
      <c r="BLZ9" s="107"/>
      <c r="BMA9" s="107"/>
      <c r="BMB9" s="107"/>
      <c r="BMC9" s="107"/>
      <c r="BMD9" s="107"/>
      <c r="BME9" s="107"/>
      <c r="BMF9" s="107"/>
      <c r="BMG9" s="107"/>
      <c r="BMH9" s="107"/>
      <c r="BMI9" s="107"/>
      <c r="BMJ9" s="107"/>
      <c r="BMK9" s="107"/>
      <c r="BML9" s="107"/>
      <c r="BMM9" s="107"/>
      <c r="BMN9" s="107"/>
      <c r="BMO9" s="107"/>
      <c r="BMP9" s="107"/>
      <c r="BMQ9" s="107"/>
      <c r="BMR9" s="107"/>
      <c r="BMS9" s="107"/>
      <c r="BMT9" s="107"/>
      <c r="BMU9" s="107"/>
      <c r="BMV9" s="107"/>
      <c r="BMW9" s="107"/>
      <c r="BMX9" s="107"/>
      <c r="BMY9" s="107"/>
      <c r="BMZ9" s="107"/>
      <c r="BNA9" s="107"/>
      <c r="BNB9" s="107"/>
      <c r="BNC9" s="107"/>
      <c r="BND9" s="107"/>
      <c r="BNE9" s="107"/>
      <c r="BNF9" s="107"/>
      <c r="BNG9" s="107"/>
      <c r="BNH9" s="107"/>
      <c r="BNI9" s="107"/>
      <c r="BNJ9" s="107"/>
      <c r="BNK9" s="107"/>
      <c r="BNL9" s="107"/>
      <c r="BNM9" s="107"/>
      <c r="BNN9" s="107"/>
      <c r="BNO9" s="107"/>
      <c r="BNP9" s="107"/>
      <c r="BNQ9" s="107"/>
      <c r="BNR9" s="107"/>
      <c r="BNS9" s="107"/>
      <c r="BNT9" s="107"/>
      <c r="BNU9" s="107"/>
      <c r="BNV9" s="107"/>
      <c r="BNW9" s="107"/>
      <c r="BNX9" s="107"/>
      <c r="BNY9" s="107"/>
      <c r="BNZ9" s="107"/>
      <c r="BOA9" s="107"/>
      <c r="BOB9" s="107"/>
      <c r="BOC9" s="107"/>
      <c r="BOD9" s="107"/>
      <c r="BOE9" s="107"/>
      <c r="BOF9" s="107"/>
      <c r="BOG9" s="107"/>
      <c r="BOH9" s="107"/>
      <c r="BOI9" s="107"/>
      <c r="BOJ9" s="107"/>
      <c r="BOK9" s="107"/>
      <c r="BOL9" s="107"/>
      <c r="BOM9" s="107"/>
      <c r="BON9" s="107"/>
      <c r="BOO9" s="107"/>
      <c r="BOP9" s="107"/>
      <c r="BOQ9" s="107"/>
      <c r="BOR9" s="107"/>
      <c r="BOS9" s="107"/>
      <c r="BOT9" s="107"/>
      <c r="BOU9" s="107"/>
      <c r="BOV9" s="107"/>
      <c r="BOW9" s="107"/>
      <c r="BOX9" s="107"/>
      <c r="BOY9" s="107"/>
      <c r="BOZ9" s="107"/>
      <c r="BPA9" s="107"/>
      <c r="BPB9" s="107"/>
      <c r="BPC9" s="107"/>
      <c r="BPD9" s="107"/>
      <c r="BPE9" s="107"/>
      <c r="BPF9" s="107"/>
      <c r="BPG9" s="107"/>
      <c r="BPH9" s="107"/>
      <c r="BPI9" s="107"/>
      <c r="BPJ9" s="107"/>
      <c r="BPK9" s="107"/>
      <c r="BPL9" s="107"/>
      <c r="BPM9" s="107"/>
      <c r="BPN9" s="107"/>
      <c r="BPO9" s="107"/>
      <c r="BPP9" s="107"/>
      <c r="BPQ9" s="107"/>
      <c r="BPR9" s="107"/>
      <c r="BPS9" s="107"/>
      <c r="BPT9" s="107"/>
      <c r="BPU9" s="107"/>
      <c r="BPV9" s="107"/>
      <c r="BPW9" s="107"/>
      <c r="BPX9" s="107"/>
      <c r="BPY9" s="107"/>
      <c r="BPZ9" s="107"/>
      <c r="BQA9" s="107"/>
      <c r="BQB9" s="107"/>
      <c r="BQC9" s="107"/>
      <c r="BQD9" s="107"/>
      <c r="BQE9" s="107"/>
      <c r="BQF9" s="107"/>
      <c r="BQG9" s="107"/>
      <c r="BQH9" s="107"/>
      <c r="BQI9" s="107"/>
      <c r="BQJ9" s="107"/>
      <c r="BQK9" s="107"/>
      <c r="BQL9" s="107"/>
      <c r="BQM9" s="107"/>
      <c r="BQN9" s="107"/>
      <c r="BQO9" s="107"/>
      <c r="BQP9" s="107"/>
      <c r="BQQ9" s="107"/>
      <c r="BQR9" s="107"/>
      <c r="BQS9" s="107"/>
      <c r="BQT9" s="107"/>
      <c r="BQU9" s="107"/>
      <c r="BQV9" s="107"/>
      <c r="BQW9" s="107"/>
      <c r="BQX9" s="107"/>
      <c r="BQY9" s="107"/>
      <c r="BQZ9" s="107"/>
      <c r="BRA9" s="107"/>
      <c r="BRB9" s="107"/>
      <c r="BRC9" s="107"/>
      <c r="BRD9" s="107"/>
      <c r="BRE9" s="107"/>
      <c r="BRF9" s="107"/>
      <c r="BRG9" s="107"/>
      <c r="BRH9" s="107"/>
      <c r="BRI9" s="107"/>
      <c r="BRJ9" s="107"/>
      <c r="BRK9" s="107"/>
      <c r="BRL9" s="107"/>
      <c r="BRM9" s="107"/>
      <c r="BRN9" s="107"/>
      <c r="BRO9" s="107"/>
      <c r="BRP9" s="107"/>
      <c r="BRQ9" s="107"/>
      <c r="BRR9" s="107"/>
      <c r="BRS9" s="107"/>
      <c r="BRT9" s="107"/>
      <c r="BRU9" s="107"/>
      <c r="BRV9" s="107"/>
      <c r="BRW9" s="107"/>
      <c r="BRX9" s="107"/>
      <c r="BRY9" s="107"/>
      <c r="BRZ9" s="107"/>
      <c r="BSA9" s="107"/>
      <c r="BSB9" s="107"/>
      <c r="BSC9" s="107"/>
      <c r="BSD9" s="107"/>
      <c r="BSE9" s="107"/>
      <c r="BSF9" s="107"/>
      <c r="BSG9" s="107"/>
      <c r="BSH9" s="107"/>
      <c r="BSI9" s="107"/>
      <c r="BSJ9" s="107"/>
      <c r="BSK9" s="107"/>
      <c r="BSL9" s="107"/>
      <c r="BSM9" s="107"/>
      <c r="BSN9" s="107"/>
      <c r="BSO9" s="107"/>
      <c r="BSP9" s="107"/>
      <c r="BSQ9" s="107"/>
      <c r="BSR9" s="107"/>
      <c r="BSS9" s="107"/>
      <c r="BST9" s="107"/>
      <c r="BSU9" s="107"/>
      <c r="BSV9" s="107"/>
      <c r="BSW9" s="107"/>
      <c r="BSX9" s="107"/>
      <c r="BSY9" s="107"/>
      <c r="BSZ9" s="107"/>
      <c r="BTA9" s="107"/>
      <c r="BTB9" s="107"/>
      <c r="BTC9" s="107"/>
      <c r="BTD9" s="107"/>
      <c r="BTE9" s="107"/>
      <c r="BTF9" s="107"/>
      <c r="BTG9" s="107"/>
      <c r="BTH9" s="107"/>
      <c r="BTI9" s="107"/>
      <c r="BTJ9" s="107"/>
      <c r="BTK9" s="107"/>
      <c r="BTL9" s="107"/>
      <c r="BTM9" s="107"/>
      <c r="BTN9" s="107"/>
      <c r="BTO9" s="107"/>
      <c r="BTP9" s="107"/>
      <c r="BTQ9" s="107"/>
      <c r="BTR9" s="107"/>
      <c r="BTS9" s="107"/>
      <c r="BTT9" s="107"/>
      <c r="BTU9" s="107"/>
      <c r="BTV9" s="107"/>
      <c r="BTW9" s="107"/>
      <c r="BTX9" s="107"/>
      <c r="BTY9" s="107"/>
      <c r="BTZ9" s="107"/>
      <c r="BUA9" s="107"/>
      <c r="BUB9" s="107"/>
      <c r="BUC9" s="107"/>
      <c r="BUD9" s="107"/>
      <c r="BUE9" s="107"/>
      <c r="BUF9" s="107"/>
      <c r="BUG9" s="107"/>
      <c r="BUH9" s="107"/>
      <c r="BUI9" s="107"/>
      <c r="BUJ9" s="107"/>
      <c r="BUK9" s="107"/>
      <c r="BUL9" s="107"/>
      <c r="BUM9" s="107"/>
      <c r="BUN9" s="107"/>
      <c r="BUO9" s="107"/>
      <c r="BUP9" s="107"/>
      <c r="BUQ9" s="107"/>
      <c r="BUR9" s="107"/>
      <c r="BUS9" s="107"/>
      <c r="BUT9" s="107"/>
      <c r="BUU9" s="107"/>
      <c r="BUV9" s="107"/>
      <c r="BUW9" s="107"/>
      <c r="BUX9" s="107"/>
      <c r="BUY9" s="107"/>
      <c r="BUZ9" s="107"/>
      <c r="BVA9" s="107"/>
      <c r="BVB9" s="107"/>
      <c r="BVC9" s="107"/>
      <c r="BVD9" s="107"/>
      <c r="BVE9" s="107"/>
      <c r="BVF9" s="107"/>
      <c r="BVG9" s="107"/>
      <c r="BVH9" s="107"/>
      <c r="BVI9" s="107"/>
      <c r="BVJ9" s="107"/>
      <c r="BVK9" s="107"/>
      <c r="BVL9" s="107"/>
      <c r="BVM9" s="107"/>
      <c r="BVN9" s="107"/>
      <c r="BVO9" s="107"/>
      <c r="BVP9" s="107"/>
      <c r="BVQ9" s="107"/>
      <c r="BVR9" s="107"/>
      <c r="BVS9" s="107"/>
      <c r="BVT9" s="107"/>
      <c r="BVU9" s="107"/>
      <c r="BVV9" s="107"/>
      <c r="BVW9" s="107"/>
      <c r="BVX9" s="107"/>
      <c r="BVY9" s="107"/>
      <c r="BVZ9" s="107"/>
      <c r="BWA9" s="107"/>
      <c r="BWB9" s="107"/>
      <c r="BWC9" s="107"/>
      <c r="BWD9" s="107"/>
      <c r="BWE9" s="107"/>
      <c r="BWF9" s="107"/>
      <c r="BWG9" s="107"/>
      <c r="BWH9" s="107"/>
      <c r="BWI9" s="107"/>
      <c r="BWJ9" s="107"/>
      <c r="BWK9" s="107"/>
      <c r="BWL9" s="107"/>
      <c r="BWM9" s="107"/>
      <c r="BWN9" s="107"/>
      <c r="BWO9" s="107"/>
      <c r="BWP9" s="107"/>
      <c r="BWQ9" s="107"/>
      <c r="BWR9" s="107"/>
      <c r="BWS9" s="107"/>
      <c r="BWT9" s="107"/>
      <c r="BWU9" s="107"/>
      <c r="BWV9" s="107"/>
      <c r="BWW9" s="107"/>
      <c r="BWX9" s="107"/>
      <c r="BWY9" s="107"/>
      <c r="BWZ9" s="107"/>
      <c r="BXA9" s="107"/>
      <c r="BXB9" s="107"/>
      <c r="BXC9" s="107"/>
      <c r="BXD9" s="107"/>
      <c r="BXE9" s="107"/>
      <c r="BXF9" s="107"/>
      <c r="BXG9" s="107"/>
      <c r="BXH9" s="107"/>
      <c r="BXI9" s="107"/>
      <c r="BXJ9" s="107"/>
      <c r="BXK9" s="107"/>
      <c r="BXL9" s="107"/>
      <c r="BXM9" s="107"/>
      <c r="BXN9" s="107"/>
      <c r="BXO9" s="107"/>
      <c r="BXP9" s="107"/>
      <c r="BXQ9" s="107"/>
      <c r="BXR9" s="107"/>
      <c r="BXS9" s="107"/>
      <c r="BXT9" s="107"/>
      <c r="BXU9" s="107"/>
      <c r="BXV9" s="107"/>
      <c r="BXW9" s="107"/>
      <c r="BXX9" s="107"/>
      <c r="BXY9" s="107"/>
      <c r="BXZ9" s="107"/>
      <c r="BYA9" s="107"/>
      <c r="BYB9" s="107"/>
      <c r="BYC9" s="107"/>
      <c r="BYD9" s="107"/>
      <c r="BYE9" s="107"/>
      <c r="BYF9" s="107"/>
      <c r="BYG9" s="107"/>
      <c r="BYH9" s="107"/>
      <c r="BYI9" s="107"/>
      <c r="BYJ9" s="107"/>
      <c r="BYK9" s="107"/>
      <c r="BYL9" s="107"/>
      <c r="BYM9" s="107"/>
      <c r="BYN9" s="107"/>
      <c r="BYO9" s="107"/>
      <c r="BYP9" s="107"/>
      <c r="BYQ9" s="107"/>
      <c r="BYR9" s="107"/>
      <c r="BYS9" s="107"/>
      <c r="BYT9" s="107"/>
      <c r="BYU9" s="107"/>
      <c r="BYV9" s="107"/>
      <c r="BYW9" s="107"/>
      <c r="BYX9" s="107"/>
      <c r="BYY9" s="107"/>
      <c r="BYZ9" s="107"/>
      <c r="BZA9" s="107"/>
      <c r="BZB9" s="107"/>
      <c r="BZC9" s="107"/>
      <c r="BZD9" s="107"/>
      <c r="BZE9" s="107"/>
      <c r="BZF9" s="107"/>
      <c r="BZG9" s="107"/>
      <c r="BZH9" s="107"/>
      <c r="BZI9" s="107"/>
      <c r="BZJ9" s="107"/>
      <c r="BZK9" s="107"/>
      <c r="BZL9" s="107"/>
      <c r="BZM9" s="107"/>
      <c r="BZN9" s="107"/>
      <c r="BZO9" s="107"/>
      <c r="BZP9" s="107"/>
      <c r="BZQ9" s="107"/>
      <c r="BZR9" s="107"/>
      <c r="BZS9" s="107"/>
      <c r="BZT9" s="107"/>
      <c r="BZU9" s="107"/>
      <c r="BZV9" s="107"/>
      <c r="BZW9" s="107"/>
      <c r="BZX9" s="107"/>
      <c r="BZY9" s="107"/>
      <c r="BZZ9" s="107"/>
      <c r="CAA9" s="107"/>
      <c r="CAB9" s="107"/>
      <c r="CAC9" s="107"/>
      <c r="CAD9" s="107"/>
      <c r="CAE9" s="107"/>
      <c r="CAF9" s="107"/>
      <c r="CAG9" s="107"/>
      <c r="CAH9" s="107"/>
      <c r="CAI9" s="107"/>
      <c r="CAJ9" s="107"/>
      <c r="CAK9" s="107"/>
      <c r="CAL9" s="107"/>
      <c r="CAM9" s="107"/>
      <c r="CAN9" s="107"/>
      <c r="CAO9" s="107"/>
      <c r="CAP9" s="107"/>
      <c r="CAQ9" s="107"/>
      <c r="CAR9" s="107"/>
      <c r="CAS9" s="107"/>
      <c r="CAT9" s="107"/>
      <c r="CAU9" s="107"/>
      <c r="CAV9" s="107"/>
      <c r="CAW9" s="107"/>
      <c r="CAX9" s="107"/>
      <c r="CAY9" s="107"/>
      <c r="CAZ9" s="107"/>
      <c r="CBA9" s="107"/>
      <c r="CBB9" s="107"/>
      <c r="CBC9" s="107"/>
      <c r="CBD9" s="107"/>
      <c r="CBE9" s="107"/>
      <c r="CBF9" s="107"/>
      <c r="CBG9" s="107"/>
      <c r="CBH9" s="107"/>
      <c r="CBI9" s="107"/>
      <c r="CBJ9" s="107"/>
      <c r="CBK9" s="107"/>
      <c r="CBL9" s="107"/>
      <c r="CBM9" s="107"/>
      <c r="CBN9" s="107"/>
      <c r="CBO9" s="107"/>
      <c r="CBP9" s="107"/>
      <c r="CBQ9" s="107"/>
      <c r="CBR9" s="107"/>
      <c r="CBS9" s="107"/>
      <c r="CBT9" s="107"/>
      <c r="CBU9" s="107"/>
      <c r="CBV9" s="107"/>
      <c r="CBW9" s="107"/>
      <c r="CBX9" s="107"/>
      <c r="CBY9" s="107"/>
      <c r="CBZ9" s="107"/>
      <c r="CCA9" s="107"/>
      <c r="CCB9" s="107"/>
      <c r="CCC9" s="107"/>
      <c r="CCD9" s="107"/>
      <c r="CCE9" s="107"/>
      <c r="CCF9" s="107"/>
      <c r="CCG9" s="107"/>
      <c r="CCH9" s="107"/>
      <c r="CCI9" s="107"/>
      <c r="CCJ9" s="107"/>
      <c r="CCK9" s="107"/>
      <c r="CCL9" s="107"/>
      <c r="CCM9" s="107"/>
      <c r="CCN9" s="107"/>
      <c r="CCO9" s="107"/>
      <c r="CCP9" s="107"/>
      <c r="CCQ9" s="107"/>
      <c r="CCR9" s="107"/>
      <c r="CCS9" s="107"/>
      <c r="CCT9" s="107"/>
      <c r="CCU9" s="107"/>
      <c r="CCV9" s="107"/>
      <c r="CCW9" s="107"/>
      <c r="CCX9" s="107"/>
      <c r="CCY9" s="107"/>
      <c r="CCZ9" s="107"/>
      <c r="CDA9" s="107"/>
      <c r="CDB9" s="107"/>
      <c r="CDC9" s="107"/>
      <c r="CDD9" s="107"/>
      <c r="CDE9" s="107"/>
      <c r="CDF9" s="107"/>
      <c r="CDG9" s="107"/>
      <c r="CDH9" s="107"/>
      <c r="CDI9" s="107"/>
      <c r="CDJ9" s="107"/>
      <c r="CDK9" s="107"/>
      <c r="CDL9" s="107"/>
      <c r="CDM9" s="107"/>
      <c r="CDN9" s="107"/>
      <c r="CDO9" s="107"/>
      <c r="CDP9" s="107"/>
      <c r="CDQ9" s="107"/>
      <c r="CDR9" s="107"/>
      <c r="CDS9" s="107"/>
      <c r="CDT9" s="107"/>
      <c r="CDU9" s="107"/>
      <c r="CDV9" s="107"/>
      <c r="CDW9" s="107"/>
      <c r="CDX9" s="107"/>
      <c r="CDY9" s="107"/>
      <c r="CDZ9" s="107"/>
      <c r="CEA9" s="107"/>
      <c r="CEB9" s="107"/>
      <c r="CEC9" s="107"/>
      <c r="CED9" s="107"/>
      <c r="CEE9" s="107"/>
      <c r="CEF9" s="107"/>
      <c r="CEG9" s="107"/>
      <c r="CEH9" s="107"/>
      <c r="CEI9" s="107"/>
      <c r="CEJ9" s="107"/>
      <c r="CEK9" s="107"/>
      <c r="CEL9" s="107"/>
      <c r="CEM9" s="107"/>
      <c r="CEN9" s="107"/>
      <c r="CEO9" s="107"/>
      <c r="CEP9" s="107"/>
      <c r="CEQ9" s="107"/>
      <c r="CER9" s="107"/>
      <c r="CES9" s="107"/>
      <c r="CET9" s="107"/>
      <c r="CEU9" s="107"/>
      <c r="CEV9" s="107"/>
      <c r="CEW9" s="107"/>
      <c r="CEX9" s="107"/>
      <c r="CEY9" s="107"/>
      <c r="CEZ9" s="107"/>
      <c r="CFA9" s="107"/>
      <c r="CFB9" s="107"/>
      <c r="CFC9" s="107"/>
      <c r="CFD9" s="107"/>
      <c r="CFE9" s="107"/>
      <c r="CFF9" s="107"/>
      <c r="CFG9" s="107"/>
      <c r="CFH9" s="107"/>
      <c r="CFI9" s="107"/>
      <c r="CFJ9" s="107"/>
      <c r="CFK9" s="107"/>
      <c r="CFL9" s="107"/>
      <c r="CFM9" s="107"/>
      <c r="CFN9" s="107"/>
      <c r="CFO9" s="107"/>
      <c r="CFP9" s="107"/>
      <c r="CFQ9" s="107"/>
      <c r="CFR9" s="107"/>
      <c r="CFS9" s="107"/>
      <c r="CFT9" s="107"/>
      <c r="CFU9" s="107"/>
      <c r="CFV9" s="107"/>
      <c r="CFW9" s="107"/>
      <c r="CFX9" s="107"/>
      <c r="CFY9" s="107"/>
      <c r="CFZ9" s="107"/>
      <c r="CGA9" s="107"/>
      <c r="CGB9" s="107"/>
      <c r="CGC9" s="107"/>
      <c r="CGD9" s="107"/>
      <c r="CGE9" s="107"/>
      <c r="CGF9" s="107"/>
      <c r="CGG9" s="107"/>
      <c r="CGH9" s="107"/>
      <c r="CGI9" s="107"/>
      <c r="CGJ9" s="107"/>
      <c r="CGK9" s="107"/>
      <c r="CGL9" s="107"/>
      <c r="CGM9" s="107"/>
      <c r="CGN9" s="107"/>
      <c r="CGO9" s="107"/>
      <c r="CGP9" s="107"/>
      <c r="CGQ9" s="107"/>
      <c r="CGR9" s="107"/>
      <c r="CGS9" s="107"/>
      <c r="CGT9" s="107"/>
      <c r="CGU9" s="107"/>
      <c r="CGV9" s="107"/>
      <c r="CGW9" s="107"/>
      <c r="CGX9" s="107"/>
      <c r="CGY9" s="107"/>
      <c r="CGZ9" s="107"/>
      <c r="CHA9" s="107"/>
      <c r="CHB9" s="107"/>
      <c r="CHC9" s="107"/>
      <c r="CHD9" s="107"/>
      <c r="CHE9" s="107"/>
      <c r="CHF9" s="107"/>
      <c r="CHG9" s="107"/>
      <c r="CHH9" s="107"/>
      <c r="CHI9" s="107"/>
      <c r="CHJ9" s="107"/>
      <c r="CHK9" s="107"/>
      <c r="CHL9" s="107"/>
      <c r="CHM9" s="107"/>
      <c r="CHN9" s="107"/>
      <c r="CHO9" s="107"/>
      <c r="CHP9" s="107"/>
      <c r="CHQ9" s="107"/>
      <c r="CHR9" s="107"/>
      <c r="CHS9" s="107"/>
      <c r="CHT9" s="107"/>
      <c r="CHU9" s="107"/>
      <c r="CHV9" s="107"/>
      <c r="CHW9" s="107"/>
      <c r="CHX9" s="107"/>
      <c r="CHY9" s="107"/>
      <c r="CHZ9" s="107"/>
      <c r="CIA9" s="107"/>
      <c r="CIB9" s="107"/>
      <c r="CIC9" s="107"/>
      <c r="CID9" s="107"/>
      <c r="CIE9" s="107"/>
      <c r="CIF9" s="107"/>
      <c r="CIG9" s="107"/>
      <c r="CIH9" s="107"/>
      <c r="CII9" s="107"/>
      <c r="CIJ9" s="107"/>
      <c r="CIK9" s="107"/>
      <c r="CIL9" s="107"/>
      <c r="CIM9" s="107"/>
      <c r="CIN9" s="107"/>
      <c r="CIO9" s="107"/>
      <c r="CIP9" s="107"/>
      <c r="CIQ9" s="107"/>
      <c r="CIR9" s="107"/>
      <c r="CIS9" s="107"/>
      <c r="CIT9" s="107"/>
      <c r="CIU9" s="107"/>
      <c r="CIV9" s="107"/>
      <c r="CIW9" s="107"/>
      <c r="CIX9" s="107"/>
      <c r="CIY9" s="107"/>
      <c r="CIZ9" s="107"/>
      <c r="CJA9" s="107"/>
      <c r="CJB9" s="107"/>
      <c r="CJC9" s="107"/>
      <c r="CJD9" s="107"/>
      <c r="CJE9" s="107"/>
      <c r="CJF9" s="107"/>
      <c r="CJG9" s="107"/>
      <c r="CJH9" s="107"/>
      <c r="CJI9" s="107"/>
      <c r="CJJ9" s="107"/>
      <c r="CJK9" s="107"/>
      <c r="CJL9" s="107"/>
      <c r="CJM9" s="107"/>
      <c r="CJN9" s="107"/>
      <c r="CJO9" s="107"/>
      <c r="CJP9" s="107"/>
      <c r="CJQ9" s="107"/>
      <c r="CJR9" s="107"/>
      <c r="CJS9" s="107"/>
      <c r="CJT9" s="107"/>
      <c r="CJU9" s="107"/>
      <c r="CJV9" s="107"/>
      <c r="CJW9" s="107"/>
      <c r="CJX9" s="107"/>
      <c r="CJY9" s="107"/>
      <c r="CJZ9" s="107"/>
      <c r="CKA9" s="107"/>
      <c r="CKB9" s="107"/>
      <c r="CKC9" s="107"/>
      <c r="CKD9" s="107"/>
      <c r="CKE9" s="107"/>
      <c r="CKF9" s="107"/>
      <c r="CKG9" s="107"/>
      <c r="CKH9" s="107"/>
      <c r="CKI9" s="107"/>
      <c r="CKJ9" s="107"/>
      <c r="CKK9" s="107"/>
      <c r="CKL9" s="107"/>
      <c r="CKM9" s="107"/>
      <c r="CKN9" s="107"/>
      <c r="CKO9" s="107"/>
      <c r="CKP9" s="107"/>
      <c r="CKQ9" s="107"/>
      <c r="CKR9" s="107"/>
      <c r="CKS9" s="107"/>
      <c r="CKT9" s="107"/>
      <c r="CKU9" s="107"/>
      <c r="CKV9" s="107"/>
      <c r="CKW9" s="107"/>
      <c r="CKX9" s="107"/>
      <c r="CKY9" s="107"/>
      <c r="CKZ9" s="107"/>
      <c r="CLA9" s="107"/>
      <c r="CLB9" s="107"/>
      <c r="CLC9" s="107"/>
      <c r="CLD9" s="107"/>
      <c r="CLE9" s="107"/>
      <c r="CLF9" s="107"/>
      <c r="CLG9" s="107"/>
      <c r="CLH9" s="107"/>
      <c r="CLI9" s="107"/>
      <c r="CLJ9" s="107"/>
      <c r="CLK9" s="107"/>
      <c r="CLL9" s="107"/>
      <c r="CLM9" s="107"/>
      <c r="CLN9" s="107"/>
      <c r="CLO9" s="107"/>
      <c r="CLP9" s="107"/>
      <c r="CLQ9" s="107"/>
      <c r="CLR9" s="107"/>
      <c r="CLS9" s="107"/>
      <c r="CLT9" s="107"/>
      <c r="CLU9" s="107"/>
      <c r="CLV9" s="107"/>
      <c r="CLW9" s="107"/>
      <c r="CLX9" s="107"/>
      <c r="CLY9" s="107"/>
      <c r="CLZ9" s="107"/>
      <c r="CMA9" s="107"/>
      <c r="CMB9" s="107"/>
      <c r="CMC9" s="107"/>
      <c r="CMD9" s="107"/>
      <c r="CME9" s="107"/>
      <c r="CMF9" s="107"/>
      <c r="CMG9" s="107"/>
      <c r="CMH9" s="107"/>
      <c r="CMI9" s="107"/>
      <c r="CMJ9" s="107"/>
      <c r="CMK9" s="107"/>
      <c r="CML9" s="107"/>
      <c r="CMM9" s="107"/>
      <c r="CMN9" s="107"/>
      <c r="CMO9" s="107"/>
      <c r="CMP9" s="107"/>
      <c r="CMQ9" s="107"/>
      <c r="CMR9" s="107"/>
      <c r="CMS9" s="107"/>
      <c r="CMT9" s="107"/>
      <c r="CMU9" s="107"/>
      <c r="CMV9" s="107"/>
      <c r="CMW9" s="107"/>
      <c r="CMX9" s="107"/>
      <c r="CMY9" s="107"/>
      <c r="CMZ9" s="107"/>
      <c r="CNA9" s="107"/>
      <c r="CNB9" s="107"/>
      <c r="CNC9" s="107"/>
      <c r="CND9" s="107"/>
      <c r="CNE9" s="107"/>
      <c r="CNF9" s="107"/>
      <c r="CNG9" s="107"/>
      <c r="CNH9" s="107"/>
      <c r="CNI9" s="107"/>
      <c r="CNJ9" s="107"/>
      <c r="CNK9" s="107"/>
      <c r="CNL9" s="107"/>
      <c r="CNM9" s="107"/>
      <c r="CNN9" s="107"/>
      <c r="CNO9" s="107"/>
      <c r="CNP9" s="107"/>
      <c r="CNQ9" s="107"/>
      <c r="CNR9" s="107"/>
      <c r="CNS9" s="107"/>
      <c r="CNT9" s="107"/>
      <c r="CNU9" s="107"/>
      <c r="CNV9" s="107"/>
      <c r="CNW9" s="107"/>
      <c r="CNX9" s="107"/>
      <c r="CNY9" s="107"/>
      <c r="CNZ9" s="107"/>
      <c r="COA9" s="107"/>
      <c r="COB9" s="107"/>
      <c r="COC9" s="107"/>
      <c r="COD9" s="107"/>
      <c r="COE9" s="107"/>
      <c r="COF9" s="107"/>
      <c r="COG9" s="107"/>
      <c r="COH9" s="107"/>
      <c r="COI9" s="107"/>
      <c r="COJ9" s="107"/>
      <c r="COK9" s="107"/>
      <c r="COL9" s="107"/>
      <c r="COM9" s="107"/>
      <c r="CON9" s="107"/>
      <c r="COO9" s="107"/>
      <c r="COP9" s="107"/>
      <c r="COQ9" s="107"/>
      <c r="COR9" s="107"/>
      <c r="COS9" s="107"/>
      <c r="COT9" s="107"/>
      <c r="COU9" s="107"/>
      <c r="COV9" s="107"/>
      <c r="COW9" s="107"/>
      <c r="COX9" s="107"/>
      <c r="COY9" s="107"/>
      <c r="COZ9" s="107"/>
      <c r="CPA9" s="107"/>
      <c r="CPB9" s="107"/>
      <c r="CPC9" s="107"/>
      <c r="CPD9" s="107"/>
      <c r="CPE9" s="107"/>
      <c r="CPF9" s="107"/>
      <c r="CPG9" s="107"/>
      <c r="CPH9" s="107"/>
      <c r="CPI9" s="107"/>
      <c r="CPJ9" s="107"/>
      <c r="CPK9" s="107"/>
      <c r="CPL9" s="107"/>
      <c r="CPM9" s="107"/>
      <c r="CPN9" s="107"/>
      <c r="CPO9" s="107"/>
      <c r="CPP9" s="107"/>
      <c r="CPQ9" s="107"/>
      <c r="CPR9" s="107"/>
      <c r="CPS9" s="107"/>
      <c r="CPT9" s="107"/>
      <c r="CPU9" s="107"/>
      <c r="CPV9" s="107"/>
      <c r="CPW9" s="107"/>
      <c r="CPX9" s="107"/>
      <c r="CPY9" s="107"/>
      <c r="CPZ9" s="107"/>
      <c r="CQA9" s="107"/>
      <c r="CQB9" s="107"/>
      <c r="CQC9" s="107"/>
      <c r="CQD9" s="107"/>
      <c r="CQE9" s="107"/>
      <c r="CQF9" s="107"/>
      <c r="CQG9" s="107"/>
      <c r="CQH9" s="107"/>
      <c r="CQI9" s="107"/>
      <c r="CQJ9" s="107"/>
      <c r="CQK9" s="107"/>
      <c r="CQL9" s="107"/>
      <c r="CQM9" s="107"/>
      <c r="CQN9" s="107"/>
      <c r="CQO9" s="107"/>
      <c r="CQP9" s="107"/>
      <c r="CQQ9" s="107"/>
      <c r="CQR9" s="107"/>
      <c r="CQS9" s="107"/>
      <c r="CQT9" s="107"/>
      <c r="CQU9" s="107"/>
      <c r="CQV9" s="107"/>
      <c r="CQW9" s="107"/>
      <c r="CQX9" s="107"/>
      <c r="CQY9" s="107"/>
      <c r="CQZ9" s="107"/>
      <c r="CRA9" s="107"/>
      <c r="CRB9" s="107"/>
      <c r="CRC9" s="107"/>
      <c r="CRD9" s="107"/>
      <c r="CRE9" s="107"/>
      <c r="CRF9" s="107"/>
      <c r="CRG9" s="107"/>
      <c r="CRH9" s="107"/>
      <c r="CRI9" s="107"/>
      <c r="CRJ9" s="107"/>
      <c r="CRK9" s="107"/>
      <c r="CRL9" s="107"/>
      <c r="CRM9" s="107"/>
      <c r="CRN9" s="107"/>
      <c r="CRO9" s="107"/>
      <c r="CRP9" s="107"/>
      <c r="CRQ9" s="107"/>
      <c r="CRR9" s="107"/>
      <c r="CRS9" s="107"/>
      <c r="CRT9" s="107"/>
      <c r="CRU9" s="107"/>
      <c r="CRV9" s="107"/>
      <c r="CRW9" s="107"/>
      <c r="CRX9" s="107"/>
      <c r="CRY9" s="107"/>
      <c r="CRZ9" s="107"/>
      <c r="CSA9" s="107"/>
      <c r="CSB9" s="107"/>
      <c r="CSC9" s="107"/>
      <c r="CSD9" s="107"/>
      <c r="CSE9" s="107"/>
      <c r="CSF9" s="107"/>
      <c r="CSG9" s="107"/>
      <c r="CSH9" s="107"/>
      <c r="CSI9" s="107"/>
      <c r="CSJ9" s="107"/>
      <c r="CSK9" s="107"/>
      <c r="CSL9" s="107"/>
      <c r="CSM9" s="107"/>
      <c r="CSN9" s="107"/>
      <c r="CSO9" s="107"/>
      <c r="CSP9" s="107"/>
      <c r="CSQ9" s="107"/>
      <c r="CSR9" s="107"/>
      <c r="CSS9" s="107"/>
      <c r="CST9" s="107"/>
      <c r="CSU9" s="107"/>
      <c r="CSV9" s="107"/>
      <c r="CSW9" s="107"/>
      <c r="CSX9" s="107"/>
      <c r="CSY9" s="107"/>
      <c r="CSZ9" s="107"/>
      <c r="CTA9" s="107"/>
      <c r="CTB9" s="107"/>
      <c r="CTC9" s="107"/>
      <c r="CTD9" s="107"/>
      <c r="CTE9" s="107"/>
      <c r="CTF9" s="107"/>
      <c r="CTG9" s="107"/>
      <c r="CTH9" s="107"/>
      <c r="CTI9" s="107"/>
      <c r="CTJ9" s="107"/>
      <c r="CTK9" s="107"/>
      <c r="CTL9" s="107"/>
      <c r="CTM9" s="107"/>
      <c r="CTN9" s="107"/>
      <c r="CTO9" s="107"/>
      <c r="CTP9" s="107"/>
      <c r="CTQ9" s="107"/>
      <c r="CTR9" s="107"/>
      <c r="CTS9" s="107"/>
      <c r="CTT9" s="107"/>
      <c r="CTU9" s="107"/>
      <c r="CTV9" s="107"/>
      <c r="CTW9" s="107"/>
      <c r="CTX9" s="107"/>
      <c r="CTY9" s="107"/>
      <c r="CTZ9" s="107"/>
      <c r="CUA9" s="107"/>
      <c r="CUB9" s="107"/>
      <c r="CUC9" s="107"/>
      <c r="CUD9" s="107"/>
      <c r="CUE9" s="107"/>
      <c r="CUF9" s="107"/>
      <c r="CUG9" s="107"/>
      <c r="CUH9" s="107"/>
      <c r="CUI9" s="107"/>
      <c r="CUJ9" s="107"/>
      <c r="CUK9" s="107"/>
      <c r="CUL9" s="107"/>
      <c r="CUM9" s="107"/>
      <c r="CUN9" s="107"/>
      <c r="CUO9" s="107"/>
      <c r="CUP9" s="107"/>
      <c r="CUQ9" s="107"/>
      <c r="CUR9" s="107"/>
      <c r="CUS9" s="107"/>
      <c r="CUT9" s="107"/>
      <c r="CUU9" s="107"/>
      <c r="CUV9" s="107"/>
      <c r="CUW9" s="107"/>
      <c r="CUX9" s="107"/>
      <c r="CUY9" s="107"/>
      <c r="CUZ9" s="107"/>
      <c r="CVA9" s="107"/>
      <c r="CVB9" s="107"/>
      <c r="CVC9" s="107"/>
      <c r="CVD9" s="107"/>
      <c r="CVE9" s="107"/>
      <c r="CVF9" s="107"/>
      <c r="CVG9" s="107"/>
      <c r="CVH9" s="107"/>
      <c r="CVI9" s="107"/>
      <c r="CVJ9" s="107"/>
      <c r="CVK9" s="107"/>
      <c r="CVL9" s="107"/>
      <c r="CVM9" s="107"/>
      <c r="CVN9" s="107"/>
      <c r="CVO9" s="107"/>
      <c r="CVP9" s="107"/>
      <c r="CVQ9" s="107"/>
      <c r="CVR9" s="107"/>
      <c r="CVS9" s="107"/>
      <c r="CVT9" s="107"/>
      <c r="CVU9" s="107"/>
      <c r="CVV9" s="107"/>
      <c r="CVW9" s="107"/>
      <c r="CVX9" s="107"/>
      <c r="CVY9" s="107"/>
      <c r="CVZ9" s="107"/>
      <c r="CWA9" s="107"/>
      <c r="CWB9" s="107"/>
      <c r="CWC9" s="107"/>
      <c r="CWD9" s="107"/>
      <c r="CWE9" s="107"/>
      <c r="CWF9" s="107"/>
      <c r="CWG9" s="107"/>
      <c r="CWH9" s="107"/>
      <c r="CWI9" s="107"/>
      <c r="CWJ9" s="107"/>
      <c r="CWK9" s="107"/>
      <c r="CWL9" s="107"/>
      <c r="CWM9" s="107"/>
      <c r="CWN9" s="107"/>
      <c r="CWO9" s="107"/>
      <c r="CWP9" s="107"/>
      <c r="CWQ9" s="107"/>
      <c r="CWR9" s="107"/>
      <c r="CWS9" s="107"/>
      <c r="CWT9" s="107"/>
      <c r="CWU9" s="107"/>
      <c r="CWV9" s="107"/>
      <c r="CWW9" s="107"/>
      <c r="CWX9" s="107"/>
      <c r="CWY9" s="107"/>
      <c r="CWZ9" s="107"/>
      <c r="CXA9" s="107"/>
      <c r="CXB9" s="107"/>
      <c r="CXC9" s="107"/>
      <c r="CXD9" s="107"/>
      <c r="CXE9" s="107"/>
      <c r="CXF9" s="107"/>
      <c r="CXG9" s="107"/>
      <c r="CXH9" s="107"/>
      <c r="CXI9" s="107"/>
      <c r="CXJ9" s="107"/>
      <c r="CXK9" s="107"/>
      <c r="CXL9" s="107"/>
      <c r="CXM9" s="107"/>
      <c r="CXN9" s="107"/>
      <c r="CXO9" s="107"/>
      <c r="CXP9" s="107"/>
      <c r="CXQ9" s="107"/>
      <c r="CXR9" s="107"/>
      <c r="CXS9" s="107"/>
      <c r="CXT9" s="107"/>
      <c r="CXU9" s="107"/>
      <c r="CXV9" s="107"/>
      <c r="CXW9" s="107"/>
      <c r="CXX9" s="107"/>
      <c r="CXY9" s="107"/>
      <c r="CXZ9" s="107"/>
      <c r="CYA9" s="107"/>
      <c r="CYB9" s="107"/>
      <c r="CYC9" s="107"/>
      <c r="CYD9" s="107"/>
      <c r="CYE9" s="107"/>
      <c r="CYF9" s="107"/>
      <c r="CYG9" s="107"/>
      <c r="CYH9" s="107"/>
      <c r="CYI9" s="107"/>
      <c r="CYJ9" s="107"/>
      <c r="CYK9" s="107"/>
      <c r="CYL9" s="107"/>
      <c r="CYM9" s="107"/>
      <c r="CYN9" s="107"/>
      <c r="CYO9" s="107"/>
      <c r="CYP9" s="107"/>
      <c r="CYQ9" s="107"/>
      <c r="CYR9" s="107"/>
      <c r="CYS9" s="107"/>
      <c r="CYT9" s="107"/>
      <c r="CYU9" s="107"/>
      <c r="CYV9" s="107"/>
      <c r="CYW9" s="107"/>
      <c r="CYX9" s="107"/>
      <c r="CYY9" s="107"/>
      <c r="CYZ9" s="107"/>
      <c r="CZA9" s="107"/>
      <c r="CZB9" s="107"/>
      <c r="CZC9" s="107"/>
      <c r="CZD9" s="107"/>
      <c r="CZE9" s="107"/>
      <c r="CZF9" s="107"/>
      <c r="CZG9" s="107"/>
      <c r="CZH9" s="107"/>
      <c r="CZI9" s="107"/>
      <c r="CZJ9" s="107"/>
      <c r="CZK9" s="107"/>
      <c r="CZL9" s="107"/>
      <c r="CZM9" s="107"/>
      <c r="CZN9" s="107"/>
      <c r="CZO9" s="107"/>
      <c r="CZP9" s="107"/>
      <c r="CZQ9" s="107"/>
      <c r="CZR9" s="107"/>
      <c r="CZS9" s="107"/>
      <c r="CZT9" s="107"/>
      <c r="CZU9" s="107"/>
      <c r="CZV9" s="107"/>
      <c r="CZW9" s="107"/>
      <c r="CZX9" s="107"/>
      <c r="CZY9" s="107"/>
      <c r="CZZ9" s="107"/>
      <c r="DAA9" s="107"/>
      <c r="DAB9" s="107"/>
      <c r="DAC9" s="107"/>
      <c r="DAD9" s="107"/>
      <c r="DAE9" s="107"/>
      <c r="DAF9" s="107"/>
      <c r="DAG9" s="107"/>
      <c r="DAH9" s="107"/>
      <c r="DAI9" s="107"/>
      <c r="DAJ9" s="107"/>
      <c r="DAK9" s="107"/>
      <c r="DAL9" s="107"/>
      <c r="DAM9" s="107"/>
      <c r="DAN9" s="107"/>
      <c r="DAO9" s="107"/>
      <c r="DAP9" s="107"/>
      <c r="DAQ9" s="107"/>
      <c r="DAR9" s="107"/>
      <c r="DAS9" s="107"/>
      <c r="DAT9" s="107"/>
      <c r="DAU9" s="107"/>
      <c r="DAV9" s="107"/>
      <c r="DAW9" s="107"/>
      <c r="DAX9" s="107"/>
      <c r="DAY9" s="107"/>
      <c r="DAZ9" s="107"/>
      <c r="DBA9" s="107"/>
      <c r="DBB9" s="107"/>
      <c r="DBC9" s="107"/>
      <c r="DBD9" s="107"/>
      <c r="DBE9" s="107"/>
      <c r="DBF9" s="107"/>
      <c r="DBG9" s="107"/>
      <c r="DBH9" s="107"/>
      <c r="DBI9" s="107"/>
      <c r="DBJ9" s="107"/>
      <c r="DBK9" s="107"/>
      <c r="DBL9" s="107"/>
      <c r="DBM9" s="107"/>
      <c r="DBN9" s="107"/>
      <c r="DBO9" s="107"/>
      <c r="DBP9" s="107"/>
      <c r="DBQ9" s="107"/>
      <c r="DBR9" s="107"/>
      <c r="DBS9" s="107"/>
      <c r="DBT9" s="107"/>
      <c r="DBU9" s="107"/>
      <c r="DBV9" s="107"/>
      <c r="DBW9" s="107"/>
      <c r="DBX9" s="107"/>
      <c r="DBY9" s="107"/>
      <c r="DBZ9" s="107"/>
      <c r="DCA9" s="107"/>
      <c r="DCB9" s="107"/>
      <c r="DCC9" s="107"/>
      <c r="DCD9" s="107"/>
      <c r="DCE9" s="107"/>
      <c r="DCF9" s="107"/>
      <c r="DCG9" s="107"/>
      <c r="DCH9" s="107"/>
      <c r="DCI9" s="107"/>
      <c r="DCJ9" s="107"/>
      <c r="DCK9" s="107"/>
      <c r="DCL9" s="107"/>
      <c r="DCM9" s="107"/>
      <c r="DCN9" s="107"/>
      <c r="DCO9" s="107"/>
      <c r="DCP9" s="107"/>
      <c r="DCQ9" s="107"/>
      <c r="DCR9" s="107"/>
      <c r="DCS9" s="107"/>
      <c r="DCT9" s="107"/>
      <c r="DCU9" s="107"/>
      <c r="DCV9" s="107"/>
      <c r="DCW9" s="107"/>
      <c r="DCX9" s="107"/>
      <c r="DCY9" s="107"/>
      <c r="DCZ9" s="107"/>
      <c r="DDA9" s="107"/>
      <c r="DDB9" s="107"/>
      <c r="DDC9" s="107"/>
      <c r="DDD9" s="107"/>
      <c r="DDE9" s="107"/>
      <c r="DDF9" s="107"/>
      <c r="DDG9" s="107"/>
      <c r="DDH9" s="107"/>
      <c r="DDI9" s="107"/>
      <c r="DDJ9" s="107"/>
      <c r="DDK9" s="107"/>
      <c r="DDL9" s="107"/>
      <c r="DDM9" s="107"/>
      <c r="DDN9" s="107"/>
      <c r="DDO9" s="107"/>
      <c r="DDP9" s="107"/>
      <c r="DDQ9" s="107"/>
      <c r="DDR9" s="107"/>
      <c r="DDS9" s="107"/>
      <c r="DDT9" s="107"/>
      <c r="DDU9" s="107"/>
      <c r="DDV9" s="107"/>
      <c r="DDW9" s="107"/>
      <c r="DDX9" s="107"/>
      <c r="DDY9" s="107"/>
      <c r="DDZ9" s="107"/>
      <c r="DEA9" s="107"/>
      <c r="DEB9" s="107"/>
      <c r="DEC9" s="107"/>
      <c r="DED9" s="107"/>
      <c r="DEE9" s="107"/>
      <c r="DEF9" s="107"/>
      <c r="DEG9" s="107"/>
      <c r="DEH9" s="107"/>
      <c r="DEI9" s="107"/>
      <c r="DEJ9" s="107"/>
      <c r="DEK9" s="107"/>
      <c r="DEL9" s="107"/>
      <c r="DEM9" s="107"/>
      <c r="DEN9" s="107"/>
      <c r="DEO9" s="107"/>
      <c r="DEP9" s="107"/>
      <c r="DEQ9" s="107"/>
      <c r="DER9" s="107"/>
      <c r="DES9" s="107"/>
      <c r="DET9" s="107"/>
      <c r="DEU9" s="107"/>
      <c r="DEV9" s="107"/>
      <c r="DEW9" s="107"/>
      <c r="DEX9" s="107"/>
      <c r="DEY9" s="107"/>
      <c r="DEZ9" s="107"/>
      <c r="DFA9" s="107"/>
      <c r="DFB9" s="107"/>
      <c r="DFC9" s="107"/>
      <c r="DFD9" s="107"/>
      <c r="DFE9" s="107"/>
      <c r="DFF9" s="107"/>
      <c r="DFG9" s="107"/>
      <c r="DFH9" s="107"/>
      <c r="DFI9" s="107"/>
      <c r="DFJ9" s="107"/>
      <c r="DFK9" s="107"/>
      <c r="DFL9" s="107"/>
      <c r="DFM9" s="107"/>
      <c r="DFN9" s="107"/>
      <c r="DFO9" s="107"/>
      <c r="DFP9" s="107"/>
      <c r="DFQ9" s="107"/>
      <c r="DFR9" s="107"/>
      <c r="DFS9" s="107"/>
      <c r="DFT9" s="107"/>
      <c r="DFU9" s="107"/>
      <c r="DFV9" s="107"/>
      <c r="DFW9" s="107"/>
      <c r="DFX9" s="107"/>
      <c r="DFY9" s="107"/>
      <c r="DFZ9" s="107"/>
      <c r="DGA9" s="107"/>
      <c r="DGB9" s="107"/>
      <c r="DGC9" s="107"/>
      <c r="DGD9" s="107"/>
      <c r="DGE9" s="107"/>
      <c r="DGF9" s="107"/>
      <c r="DGG9" s="107"/>
      <c r="DGH9" s="107"/>
      <c r="DGI9" s="107"/>
      <c r="DGJ9" s="107"/>
      <c r="DGK9" s="107"/>
      <c r="DGL9" s="107"/>
      <c r="DGM9" s="107"/>
      <c r="DGN9" s="107"/>
      <c r="DGO9" s="107"/>
      <c r="DGP9" s="107"/>
      <c r="DGQ9" s="107"/>
      <c r="DGR9" s="107"/>
      <c r="DGS9" s="107"/>
      <c r="DGT9" s="107"/>
      <c r="DGU9" s="107"/>
      <c r="DGV9" s="107"/>
      <c r="DGW9" s="107"/>
      <c r="DGX9" s="107"/>
      <c r="DGY9" s="107"/>
      <c r="DGZ9" s="107"/>
      <c r="DHA9" s="107"/>
      <c r="DHB9" s="107"/>
      <c r="DHC9" s="107"/>
      <c r="DHD9" s="107"/>
      <c r="DHE9" s="107"/>
      <c r="DHF9" s="107"/>
      <c r="DHG9" s="107"/>
      <c r="DHH9" s="107"/>
      <c r="DHI9" s="107"/>
      <c r="DHJ9" s="107"/>
      <c r="DHK9" s="107"/>
      <c r="DHL9" s="107"/>
      <c r="DHM9" s="107"/>
      <c r="DHN9" s="107"/>
      <c r="DHO9" s="107"/>
      <c r="DHP9" s="107"/>
      <c r="DHQ9" s="107"/>
      <c r="DHR9" s="107"/>
      <c r="DHS9" s="107"/>
      <c r="DHT9" s="107"/>
      <c r="DHU9" s="107"/>
      <c r="DHV9" s="107"/>
      <c r="DHW9" s="107"/>
      <c r="DHX9" s="107"/>
      <c r="DHY9" s="107"/>
      <c r="DHZ9" s="107"/>
      <c r="DIA9" s="107"/>
      <c r="DIB9" s="107"/>
      <c r="DIC9" s="107"/>
      <c r="DID9" s="107"/>
      <c r="DIE9" s="107"/>
      <c r="DIF9" s="107"/>
      <c r="DIG9" s="107"/>
      <c r="DIH9" s="107"/>
      <c r="DII9" s="107"/>
      <c r="DIJ9" s="107"/>
      <c r="DIK9" s="107"/>
      <c r="DIL9" s="107"/>
      <c r="DIM9" s="107"/>
      <c r="DIN9" s="107"/>
      <c r="DIO9" s="107"/>
      <c r="DIP9" s="107"/>
      <c r="DIQ9" s="107"/>
      <c r="DIR9" s="107"/>
      <c r="DIS9" s="107"/>
      <c r="DIT9" s="107"/>
      <c r="DIU9" s="107"/>
      <c r="DIV9" s="107"/>
      <c r="DIW9" s="107"/>
      <c r="DIX9" s="107"/>
      <c r="DIY9" s="107"/>
      <c r="DIZ9" s="107"/>
      <c r="DJA9" s="107"/>
      <c r="DJB9" s="107"/>
      <c r="DJC9" s="107"/>
      <c r="DJD9" s="107"/>
      <c r="DJE9" s="107"/>
      <c r="DJF9" s="107"/>
      <c r="DJG9" s="107"/>
      <c r="DJH9" s="107"/>
      <c r="DJI9" s="107"/>
      <c r="DJJ9" s="107"/>
      <c r="DJK9" s="107"/>
      <c r="DJL9" s="107"/>
      <c r="DJM9" s="107"/>
      <c r="DJN9" s="107"/>
      <c r="DJO9" s="107"/>
      <c r="DJP9" s="107"/>
      <c r="DJQ9" s="107"/>
      <c r="DJR9" s="107"/>
      <c r="DJS9" s="107"/>
      <c r="DJT9" s="107"/>
      <c r="DJU9" s="107"/>
      <c r="DJV9" s="107"/>
      <c r="DJW9" s="107"/>
      <c r="DJX9" s="107"/>
      <c r="DJY9" s="107"/>
      <c r="DJZ9" s="107"/>
      <c r="DKA9" s="107"/>
      <c r="DKB9" s="107"/>
      <c r="DKC9" s="107"/>
      <c r="DKD9" s="107"/>
      <c r="DKE9" s="107"/>
      <c r="DKF9" s="107"/>
      <c r="DKG9" s="107"/>
      <c r="DKH9" s="107"/>
      <c r="DKI9" s="107"/>
      <c r="DKJ9" s="107"/>
      <c r="DKK9" s="107"/>
      <c r="DKL9" s="107"/>
      <c r="DKM9" s="107"/>
      <c r="DKN9" s="107"/>
      <c r="DKO9" s="107"/>
      <c r="DKP9" s="107"/>
      <c r="DKQ9" s="107"/>
      <c r="DKR9" s="107"/>
      <c r="DKS9" s="107"/>
      <c r="DKT9" s="107"/>
      <c r="DKU9" s="107"/>
      <c r="DKV9" s="107"/>
      <c r="DKW9" s="107"/>
      <c r="DKX9" s="107"/>
      <c r="DKY9" s="107"/>
      <c r="DKZ9" s="107"/>
      <c r="DLA9" s="107"/>
      <c r="DLB9" s="107"/>
      <c r="DLC9" s="107"/>
      <c r="DLD9" s="107"/>
      <c r="DLE9" s="107"/>
      <c r="DLF9" s="107"/>
      <c r="DLG9" s="107"/>
      <c r="DLH9" s="107"/>
      <c r="DLI9" s="107"/>
      <c r="DLJ9" s="107"/>
      <c r="DLK9" s="107"/>
      <c r="DLL9" s="107"/>
      <c r="DLM9" s="107"/>
      <c r="DLN9" s="107"/>
      <c r="DLO9" s="107"/>
      <c r="DLP9" s="107"/>
      <c r="DLQ9" s="107"/>
      <c r="DLR9" s="107"/>
      <c r="DLS9" s="107"/>
      <c r="DLT9" s="107"/>
      <c r="DLU9" s="107"/>
      <c r="DLV9" s="107"/>
      <c r="DLW9" s="107"/>
      <c r="DLX9" s="107"/>
      <c r="DLY9" s="107"/>
      <c r="DLZ9" s="107"/>
      <c r="DMA9" s="107"/>
      <c r="DMB9" s="107"/>
      <c r="DMC9" s="107"/>
      <c r="DMD9" s="107"/>
      <c r="DME9" s="107"/>
      <c r="DMF9" s="107"/>
      <c r="DMG9" s="107"/>
      <c r="DMH9" s="107"/>
      <c r="DMI9" s="107"/>
      <c r="DMJ9" s="107"/>
      <c r="DMK9" s="107"/>
      <c r="DML9" s="107"/>
      <c r="DMM9" s="107"/>
      <c r="DMN9" s="107"/>
      <c r="DMO9" s="107"/>
      <c r="DMP9" s="107"/>
      <c r="DMQ9" s="107"/>
      <c r="DMR9" s="107"/>
      <c r="DMS9" s="107"/>
      <c r="DMT9" s="107"/>
      <c r="DMU9" s="107"/>
      <c r="DMV9" s="107"/>
      <c r="DMW9" s="107"/>
      <c r="DMX9" s="107"/>
      <c r="DMY9" s="107"/>
      <c r="DMZ9" s="107"/>
      <c r="DNA9" s="107"/>
      <c r="DNB9" s="107"/>
      <c r="DNC9" s="107"/>
      <c r="DND9" s="107"/>
      <c r="DNE9" s="107"/>
      <c r="DNF9" s="107"/>
      <c r="DNG9" s="107"/>
      <c r="DNH9" s="107"/>
      <c r="DNI9" s="107"/>
      <c r="DNJ9" s="107"/>
      <c r="DNK9" s="107"/>
      <c r="DNL9" s="107"/>
      <c r="DNM9" s="107"/>
      <c r="DNN9" s="107"/>
      <c r="DNO9" s="107"/>
      <c r="DNP9" s="107"/>
      <c r="DNQ9" s="107"/>
      <c r="DNR9" s="107"/>
      <c r="DNS9" s="107"/>
      <c r="DNT9" s="107"/>
      <c r="DNU9" s="107"/>
      <c r="DNV9" s="107"/>
      <c r="DNW9" s="107"/>
      <c r="DNX9" s="107"/>
      <c r="DNY9" s="107"/>
      <c r="DNZ9" s="107"/>
      <c r="DOA9" s="107"/>
      <c r="DOB9" s="107"/>
      <c r="DOC9" s="107"/>
      <c r="DOD9" s="107"/>
      <c r="DOE9" s="107"/>
      <c r="DOF9" s="107"/>
      <c r="DOG9" s="107"/>
      <c r="DOH9" s="107"/>
      <c r="DOI9" s="107"/>
      <c r="DOJ9" s="107"/>
      <c r="DOK9" s="107"/>
      <c r="DOL9" s="107"/>
      <c r="DOM9" s="107"/>
      <c r="DON9" s="107"/>
      <c r="DOO9" s="107"/>
      <c r="DOP9" s="107"/>
      <c r="DOQ9" s="107"/>
      <c r="DOR9" s="107"/>
      <c r="DOS9" s="107"/>
      <c r="DOT9" s="107"/>
      <c r="DOU9" s="107"/>
      <c r="DOV9" s="107"/>
      <c r="DOW9" s="107"/>
      <c r="DOX9" s="107"/>
      <c r="DOY9" s="107"/>
      <c r="DOZ9" s="107"/>
      <c r="DPA9" s="107"/>
      <c r="DPB9" s="107"/>
      <c r="DPC9" s="107"/>
      <c r="DPD9" s="107"/>
      <c r="DPE9" s="107"/>
      <c r="DPF9" s="107"/>
      <c r="DPG9" s="107"/>
      <c r="DPH9" s="107"/>
      <c r="DPI9" s="107"/>
      <c r="DPJ9" s="107"/>
      <c r="DPK9" s="107"/>
      <c r="DPL9" s="107"/>
      <c r="DPM9" s="107"/>
      <c r="DPN9" s="107"/>
      <c r="DPO9" s="107"/>
      <c r="DPP9" s="107"/>
      <c r="DPQ9" s="107"/>
      <c r="DPR9" s="107"/>
      <c r="DPS9" s="107"/>
      <c r="DPT9" s="107"/>
      <c r="DPU9" s="107"/>
      <c r="DPV9" s="107"/>
      <c r="DPW9" s="107"/>
      <c r="DPX9" s="107"/>
      <c r="DPY9" s="107"/>
      <c r="DPZ9" s="107"/>
      <c r="DQA9" s="107"/>
      <c r="DQB9" s="107"/>
      <c r="DQC9" s="107"/>
      <c r="DQD9" s="107"/>
      <c r="DQE9" s="107"/>
      <c r="DQF9" s="107"/>
      <c r="DQG9" s="107"/>
      <c r="DQH9" s="107"/>
      <c r="DQI9" s="107"/>
      <c r="DQJ9" s="107"/>
      <c r="DQK9" s="107"/>
      <c r="DQL9" s="107"/>
      <c r="DQM9" s="107"/>
      <c r="DQN9" s="107"/>
      <c r="DQO9" s="107"/>
      <c r="DQP9" s="107"/>
      <c r="DQQ9" s="107"/>
      <c r="DQR9" s="107"/>
      <c r="DQS9" s="107"/>
      <c r="DQT9" s="107"/>
      <c r="DQU9" s="107"/>
      <c r="DQV9" s="107"/>
      <c r="DQW9" s="107"/>
      <c r="DQX9" s="107"/>
      <c r="DQY9" s="107"/>
      <c r="DQZ9" s="107"/>
      <c r="DRA9" s="107"/>
      <c r="DRB9" s="107"/>
      <c r="DRC9" s="107"/>
      <c r="DRD9" s="107"/>
      <c r="DRE9" s="107"/>
      <c r="DRF9" s="107"/>
      <c r="DRG9" s="107"/>
      <c r="DRH9" s="107"/>
      <c r="DRI9" s="107"/>
      <c r="DRJ9" s="107"/>
      <c r="DRK9" s="107"/>
      <c r="DRL9" s="107"/>
      <c r="DRM9" s="107"/>
      <c r="DRN9" s="107"/>
      <c r="DRO9" s="107"/>
      <c r="DRP9" s="107"/>
      <c r="DRQ9" s="107"/>
      <c r="DRR9" s="107"/>
      <c r="DRS9" s="107"/>
      <c r="DRT9" s="107"/>
      <c r="DRU9" s="107"/>
      <c r="DRV9" s="107"/>
      <c r="DRW9" s="107"/>
      <c r="DRX9" s="107"/>
      <c r="DRY9" s="107"/>
      <c r="DRZ9" s="107"/>
      <c r="DSA9" s="107"/>
      <c r="DSB9" s="107"/>
      <c r="DSC9" s="107"/>
      <c r="DSD9" s="107"/>
      <c r="DSE9" s="107"/>
      <c r="DSF9" s="107"/>
      <c r="DSG9" s="107"/>
      <c r="DSH9" s="107"/>
      <c r="DSI9" s="107"/>
      <c r="DSJ9" s="107"/>
      <c r="DSK9" s="107"/>
      <c r="DSL9" s="107"/>
      <c r="DSM9" s="107"/>
      <c r="DSN9" s="107"/>
      <c r="DSO9" s="107"/>
      <c r="DSP9" s="107"/>
      <c r="DSQ9" s="107"/>
      <c r="DSR9" s="107"/>
      <c r="DSS9" s="107"/>
      <c r="DST9" s="107"/>
      <c r="DSU9" s="107"/>
      <c r="DSV9" s="107"/>
      <c r="DSW9" s="107"/>
      <c r="DSX9" s="107"/>
      <c r="DSY9" s="107"/>
      <c r="DSZ9" s="107"/>
      <c r="DTA9" s="107"/>
      <c r="DTB9" s="107"/>
      <c r="DTC9" s="107"/>
      <c r="DTD9" s="107"/>
      <c r="DTE9" s="107"/>
      <c r="DTF9" s="107"/>
      <c r="DTG9" s="107"/>
      <c r="DTH9" s="107"/>
      <c r="DTI9" s="107"/>
      <c r="DTJ9" s="107"/>
      <c r="DTK9" s="107"/>
      <c r="DTL9" s="107"/>
      <c r="DTM9" s="107"/>
      <c r="DTN9" s="107"/>
      <c r="DTO9" s="107"/>
      <c r="DTP9" s="107"/>
      <c r="DTQ9" s="107"/>
      <c r="DTR9" s="107"/>
      <c r="DTS9" s="107"/>
      <c r="DTT9" s="107"/>
      <c r="DTU9" s="107"/>
      <c r="DTV9" s="107"/>
      <c r="DTW9" s="107"/>
      <c r="DTX9" s="107"/>
      <c r="DTY9" s="107"/>
      <c r="DTZ9" s="107"/>
      <c r="DUA9" s="107"/>
      <c r="DUB9" s="107"/>
      <c r="DUC9" s="107"/>
      <c r="DUD9" s="107"/>
      <c r="DUE9" s="107"/>
      <c r="DUF9" s="107"/>
      <c r="DUG9" s="107"/>
      <c r="DUH9" s="107"/>
      <c r="DUI9" s="107"/>
      <c r="DUJ9" s="107"/>
      <c r="DUK9" s="107"/>
      <c r="DUL9" s="107"/>
      <c r="DUM9" s="107"/>
      <c r="DUN9" s="107"/>
      <c r="DUO9" s="107"/>
      <c r="DUP9" s="107"/>
      <c r="DUQ9" s="107"/>
      <c r="DUR9" s="107"/>
      <c r="DUS9" s="107"/>
      <c r="DUT9" s="107"/>
      <c r="DUU9" s="107"/>
      <c r="DUV9" s="107"/>
      <c r="DUW9" s="107"/>
      <c r="DUX9" s="107"/>
      <c r="DUY9" s="107"/>
      <c r="DUZ9" s="107"/>
      <c r="DVA9" s="107"/>
      <c r="DVB9" s="107"/>
      <c r="DVC9" s="107"/>
      <c r="DVD9" s="107"/>
      <c r="DVE9" s="107"/>
      <c r="DVF9" s="107"/>
      <c r="DVG9" s="107"/>
      <c r="DVH9" s="107"/>
      <c r="DVI9" s="107"/>
      <c r="DVJ9" s="107"/>
      <c r="DVK9" s="107"/>
      <c r="DVL9" s="107"/>
      <c r="DVM9" s="107"/>
      <c r="DVN9" s="107"/>
      <c r="DVO9" s="107"/>
      <c r="DVP9" s="107"/>
      <c r="DVQ9" s="107"/>
      <c r="DVR9" s="107"/>
      <c r="DVS9" s="107"/>
      <c r="DVT9" s="107"/>
      <c r="DVU9" s="107"/>
      <c r="DVV9" s="107"/>
      <c r="DVW9" s="107"/>
      <c r="DVX9" s="107"/>
      <c r="DVY9" s="107"/>
      <c r="DVZ9" s="107"/>
      <c r="DWA9" s="107"/>
      <c r="DWB9" s="107"/>
      <c r="DWC9" s="107"/>
      <c r="DWD9" s="107"/>
      <c r="DWE9" s="107"/>
      <c r="DWF9" s="107"/>
      <c r="DWG9" s="107"/>
      <c r="DWH9" s="107"/>
      <c r="DWI9" s="107"/>
      <c r="DWJ9" s="107"/>
      <c r="DWK9" s="107"/>
      <c r="DWL9" s="107"/>
      <c r="DWM9" s="107"/>
      <c r="DWN9" s="107"/>
      <c r="DWO9" s="107"/>
      <c r="DWP9" s="107"/>
      <c r="DWQ9" s="107"/>
      <c r="DWR9" s="107"/>
      <c r="DWS9" s="107"/>
      <c r="DWT9" s="107"/>
      <c r="DWU9" s="107"/>
      <c r="DWV9" s="107"/>
      <c r="DWW9" s="107"/>
      <c r="DWX9" s="107"/>
      <c r="DWY9" s="107"/>
      <c r="DWZ9" s="107"/>
      <c r="DXA9" s="107"/>
      <c r="DXB9" s="107"/>
      <c r="DXC9" s="107"/>
      <c r="DXD9" s="107"/>
      <c r="DXE9" s="107"/>
      <c r="DXF9" s="107"/>
      <c r="DXG9" s="107"/>
      <c r="DXH9" s="107"/>
      <c r="DXI9" s="107"/>
      <c r="DXJ9" s="107"/>
      <c r="DXK9" s="107"/>
      <c r="DXL9" s="107"/>
      <c r="DXM9" s="107"/>
      <c r="DXN9" s="107"/>
      <c r="DXO9" s="107"/>
      <c r="DXP9" s="107"/>
      <c r="DXQ9" s="107"/>
      <c r="DXR9" s="107"/>
      <c r="DXS9" s="107"/>
      <c r="DXT9" s="107"/>
      <c r="DXU9" s="107"/>
      <c r="DXV9" s="107"/>
      <c r="DXW9" s="107"/>
      <c r="DXX9" s="107"/>
      <c r="DXY9" s="107"/>
      <c r="DXZ9" s="107"/>
      <c r="DYA9" s="107"/>
      <c r="DYB9" s="107"/>
      <c r="DYC9" s="107"/>
      <c r="DYD9" s="107"/>
      <c r="DYE9" s="107"/>
      <c r="DYF9" s="107"/>
      <c r="DYG9" s="107"/>
      <c r="DYH9" s="107"/>
      <c r="DYI9" s="107"/>
      <c r="DYJ9" s="107"/>
      <c r="DYK9" s="107"/>
      <c r="DYL9" s="107"/>
      <c r="DYM9" s="107"/>
      <c r="DYN9" s="107"/>
      <c r="DYO9" s="107"/>
      <c r="DYP9" s="107"/>
      <c r="DYQ9" s="107"/>
      <c r="DYR9" s="107"/>
      <c r="DYS9" s="107"/>
      <c r="DYT9" s="107"/>
      <c r="DYU9" s="107"/>
      <c r="DYV9" s="107"/>
      <c r="DYW9" s="107"/>
      <c r="DYX9" s="107"/>
      <c r="DYY9" s="107"/>
      <c r="DYZ9" s="107"/>
      <c r="DZA9" s="107"/>
      <c r="DZB9" s="107"/>
      <c r="DZC9" s="107"/>
      <c r="DZD9" s="107"/>
      <c r="DZE9" s="107"/>
      <c r="DZF9" s="107"/>
      <c r="DZG9" s="107"/>
      <c r="DZH9" s="107"/>
      <c r="DZI9" s="107"/>
      <c r="DZJ9" s="107"/>
      <c r="DZK9" s="107"/>
      <c r="DZL9" s="107"/>
      <c r="DZM9" s="107"/>
      <c r="DZN9" s="107"/>
      <c r="DZO9" s="107"/>
      <c r="DZP9" s="107"/>
      <c r="DZQ9" s="107"/>
      <c r="DZR9" s="107"/>
      <c r="DZS9" s="107"/>
      <c r="DZT9" s="107"/>
      <c r="DZU9" s="107"/>
      <c r="DZV9" s="107"/>
      <c r="DZW9" s="107"/>
      <c r="DZX9" s="107"/>
      <c r="DZY9" s="107"/>
      <c r="DZZ9" s="107"/>
      <c r="EAA9" s="107"/>
      <c r="EAB9" s="107"/>
      <c r="EAC9" s="107"/>
      <c r="EAD9" s="107"/>
      <c r="EAE9" s="107"/>
      <c r="EAF9" s="107"/>
      <c r="EAG9" s="107"/>
      <c r="EAH9" s="107"/>
      <c r="EAI9" s="107"/>
      <c r="EAJ9" s="107"/>
      <c r="EAK9" s="107"/>
      <c r="EAL9" s="107"/>
      <c r="EAM9" s="107"/>
      <c r="EAN9" s="107"/>
      <c r="EAO9" s="107"/>
      <c r="EAP9" s="107"/>
      <c r="EAQ9" s="107"/>
      <c r="EAR9" s="107"/>
      <c r="EAS9" s="107"/>
      <c r="EAT9" s="107"/>
      <c r="EAU9" s="107"/>
      <c r="EAV9" s="107"/>
      <c r="EAW9" s="107"/>
      <c r="EAX9" s="107"/>
      <c r="EAY9" s="107"/>
      <c r="EAZ9" s="107"/>
      <c r="EBA9" s="107"/>
      <c r="EBB9" s="107"/>
      <c r="EBC9" s="107"/>
      <c r="EBD9" s="107"/>
      <c r="EBE9" s="107"/>
      <c r="EBF9" s="107"/>
      <c r="EBG9" s="107"/>
      <c r="EBH9" s="107"/>
      <c r="EBI9" s="107"/>
      <c r="EBJ9" s="107"/>
      <c r="EBK9" s="107"/>
      <c r="EBL9" s="107"/>
      <c r="EBM9" s="107"/>
      <c r="EBN9" s="107"/>
      <c r="EBO9" s="107"/>
      <c r="EBP9" s="107"/>
      <c r="EBQ9" s="107"/>
      <c r="EBR9" s="107"/>
      <c r="EBS9" s="107"/>
      <c r="EBT9" s="107"/>
      <c r="EBU9" s="107"/>
      <c r="EBV9" s="107"/>
      <c r="EBW9" s="107"/>
      <c r="EBX9" s="107"/>
      <c r="EBY9" s="107"/>
      <c r="EBZ9" s="107"/>
      <c r="ECA9" s="107"/>
      <c r="ECB9" s="107"/>
      <c r="ECC9" s="107"/>
      <c r="ECD9" s="107"/>
      <c r="ECE9" s="107"/>
      <c r="ECF9" s="107"/>
      <c r="ECG9" s="107"/>
      <c r="ECH9" s="107"/>
      <c r="ECI9" s="107"/>
      <c r="ECJ9" s="107"/>
      <c r="ECK9" s="107"/>
      <c r="ECL9" s="107"/>
      <c r="ECM9" s="107"/>
      <c r="ECN9" s="107"/>
      <c r="ECO9" s="107"/>
      <c r="ECP9" s="107"/>
      <c r="ECQ9" s="107"/>
      <c r="ECR9" s="107"/>
      <c r="ECS9" s="107"/>
      <c r="ECT9" s="107"/>
      <c r="ECU9" s="107"/>
      <c r="ECV9" s="107"/>
      <c r="ECW9" s="107"/>
      <c r="ECX9" s="107"/>
      <c r="ECY9" s="107"/>
      <c r="ECZ9" s="107"/>
      <c r="EDA9" s="107"/>
      <c r="EDB9" s="107"/>
      <c r="EDC9" s="107"/>
      <c r="EDD9" s="107"/>
      <c r="EDE9" s="107"/>
      <c r="EDF9" s="107"/>
      <c r="EDG9" s="107"/>
      <c r="EDH9" s="107"/>
      <c r="EDI9" s="107"/>
      <c r="EDJ9" s="107"/>
      <c r="EDK9" s="107"/>
      <c r="EDL9" s="107"/>
      <c r="EDM9" s="107"/>
      <c r="EDN9" s="107"/>
      <c r="EDO9" s="107"/>
      <c r="EDP9" s="107"/>
      <c r="EDQ9" s="107"/>
      <c r="EDR9" s="107"/>
      <c r="EDS9" s="107"/>
      <c r="EDT9" s="107"/>
      <c r="EDU9" s="107"/>
      <c r="EDV9" s="107"/>
      <c r="EDW9" s="107"/>
      <c r="EDX9" s="107"/>
      <c r="EDY9" s="107"/>
      <c r="EDZ9" s="107"/>
      <c r="EEA9" s="107"/>
      <c r="EEB9" s="107"/>
      <c r="EEC9" s="107"/>
      <c r="EED9" s="107"/>
      <c r="EEE9" s="107"/>
      <c r="EEF9" s="107"/>
      <c r="EEG9" s="107"/>
      <c r="EEH9" s="107"/>
      <c r="EEI9" s="107"/>
      <c r="EEJ9" s="107"/>
      <c r="EEK9" s="107"/>
      <c r="EEL9" s="107"/>
      <c r="EEM9" s="107"/>
      <c r="EEN9" s="107"/>
      <c r="EEO9" s="107"/>
      <c r="EEP9" s="107"/>
      <c r="EEQ9" s="107"/>
      <c r="EER9" s="107"/>
      <c r="EES9" s="107"/>
      <c r="EET9" s="107"/>
      <c r="EEU9" s="107"/>
      <c r="EEV9" s="107"/>
      <c r="EEW9" s="107"/>
      <c r="EEX9" s="107"/>
      <c r="EEY9" s="107"/>
      <c r="EEZ9" s="107"/>
      <c r="EFA9" s="107"/>
      <c r="EFB9" s="107"/>
      <c r="EFC9" s="107"/>
      <c r="EFD9" s="107"/>
      <c r="EFE9" s="107"/>
      <c r="EFF9" s="107"/>
      <c r="EFG9" s="107"/>
      <c r="EFH9" s="107"/>
      <c r="EFI9" s="107"/>
      <c r="EFJ9" s="107"/>
      <c r="EFK9" s="107"/>
      <c r="EFL9" s="107"/>
      <c r="EFM9" s="107"/>
      <c r="EFN9" s="107"/>
      <c r="EFO9" s="107"/>
      <c r="EFP9" s="107"/>
      <c r="EFQ9" s="107"/>
      <c r="EFR9" s="107"/>
      <c r="EFS9" s="107"/>
      <c r="EFT9" s="107"/>
      <c r="EFU9" s="107"/>
      <c r="EFV9" s="107"/>
      <c r="EFW9" s="107"/>
      <c r="EFX9" s="107"/>
      <c r="EFY9" s="107"/>
      <c r="EFZ9" s="107"/>
      <c r="EGA9" s="107"/>
      <c r="EGB9" s="107"/>
      <c r="EGC9" s="107"/>
      <c r="EGD9" s="107"/>
      <c r="EGE9" s="107"/>
      <c r="EGF9" s="107"/>
      <c r="EGG9" s="107"/>
      <c r="EGH9" s="107"/>
      <c r="EGI9" s="107"/>
      <c r="EGJ9" s="107"/>
      <c r="EGK9" s="107"/>
      <c r="EGL9" s="107"/>
      <c r="EGM9" s="107"/>
      <c r="EGN9" s="107"/>
      <c r="EGO9" s="107"/>
      <c r="EGP9" s="107"/>
      <c r="EGQ9" s="107"/>
      <c r="EGR9" s="107"/>
      <c r="EGS9" s="107"/>
      <c r="EGT9" s="107"/>
      <c r="EGU9" s="107"/>
      <c r="EGV9" s="107"/>
      <c r="EGW9" s="107"/>
      <c r="EGX9" s="107"/>
      <c r="EGY9" s="107"/>
      <c r="EGZ9" s="107"/>
      <c r="EHA9" s="107"/>
      <c r="EHB9" s="107"/>
      <c r="EHC9" s="107"/>
      <c r="EHD9" s="107"/>
      <c r="EHE9" s="107"/>
      <c r="EHF9" s="107"/>
      <c r="EHG9" s="107"/>
      <c r="EHH9" s="107"/>
      <c r="EHI9" s="107"/>
      <c r="EHJ9" s="107"/>
      <c r="EHK9" s="107"/>
      <c r="EHL9" s="107"/>
      <c r="EHM9" s="107"/>
      <c r="EHN9" s="107"/>
      <c r="EHO9" s="107"/>
      <c r="EHP9" s="107"/>
      <c r="EHQ9" s="107"/>
      <c r="EHR9" s="107"/>
      <c r="EHS9" s="107"/>
      <c r="EHT9" s="107"/>
      <c r="EHU9" s="107"/>
      <c r="EHV9" s="107"/>
      <c r="EHW9" s="107"/>
      <c r="EHX9" s="107"/>
      <c r="EHY9" s="107"/>
      <c r="EHZ9" s="107"/>
      <c r="EIA9" s="107"/>
      <c r="EIB9" s="107"/>
      <c r="EIC9" s="107"/>
      <c r="EID9" s="107"/>
      <c r="EIE9" s="107"/>
      <c r="EIF9" s="107"/>
      <c r="EIG9" s="107"/>
      <c r="EIH9" s="107"/>
      <c r="EII9" s="107"/>
      <c r="EIJ9" s="107"/>
      <c r="EIK9" s="107"/>
      <c r="EIL9" s="107"/>
      <c r="EIM9" s="107"/>
      <c r="EIN9" s="107"/>
      <c r="EIO9" s="107"/>
      <c r="EIP9" s="107"/>
      <c r="EIQ9" s="107"/>
      <c r="EIR9" s="107"/>
      <c r="EIS9" s="107"/>
      <c r="EIT9" s="107"/>
      <c r="EIU9" s="107"/>
      <c r="EIV9" s="107"/>
      <c r="EIW9" s="107"/>
      <c r="EIX9" s="107"/>
      <c r="EIY9" s="107"/>
      <c r="EIZ9" s="107"/>
      <c r="EJA9" s="107"/>
      <c r="EJB9" s="107"/>
      <c r="EJC9" s="107"/>
      <c r="EJD9" s="107"/>
      <c r="EJE9" s="107"/>
      <c r="EJF9" s="107"/>
      <c r="EJG9" s="107"/>
      <c r="EJH9" s="107"/>
      <c r="EJI9" s="107"/>
      <c r="EJJ9" s="107"/>
      <c r="EJK9" s="107"/>
      <c r="EJL9" s="107"/>
      <c r="EJM9" s="107"/>
      <c r="EJN9" s="107"/>
      <c r="EJO9" s="107"/>
      <c r="EJP9" s="107"/>
      <c r="EJQ9" s="107"/>
      <c r="EJR9" s="107"/>
      <c r="EJS9" s="107"/>
      <c r="EJT9" s="107"/>
      <c r="EJU9" s="107"/>
      <c r="EJV9" s="107"/>
      <c r="EJW9" s="107"/>
      <c r="EJX9" s="107"/>
      <c r="EJY9" s="107"/>
      <c r="EJZ9" s="107"/>
      <c r="EKA9" s="107"/>
      <c r="EKB9" s="107"/>
      <c r="EKC9" s="107"/>
      <c r="EKD9" s="107"/>
      <c r="EKE9" s="107"/>
      <c r="EKF9" s="107"/>
      <c r="EKG9" s="107"/>
      <c r="EKH9" s="107"/>
      <c r="EKI9" s="107"/>
      <c r="EKJ9" s="107"/>
      <c r="EKK9" s="107"/>
      <c r="EKL9" s="107"/>
      <c r="EKM9" s="107"/>
      <c r="EKN9" s="107"/>
      <c r="EKO9" s="107"/>
      <c r="EKP9" s="107"/>
      <c r="EKQ9" s="107"/>
      <c r="EKR9" s="107"/>
      <c r="EKS9" s="107"/>
      <c r="EKT9" s="107"/>
      <c r="EKU9" s="107"/>
      <c r="EKV9" s="107"/>
      <c r="EKW9" s="107"/>
      <c r="EKX9" s="107"/>
      <c r="EKY9" s="107"/>
      <c r="EKZ9" s="107"/>
      <c r="ELA9" s="107"/>
      <c r="ELB9" s="107"/>
      <c r="ELC9" s="107"/>
      <c r="ELD9" s="107"/>
      <c r="ELE9" s="107"/>
      <c r="ELF9" s="107"/>
      <c r="ELG9" s="107"/>
      <c r="ELH9" s="107"/>
      <c r="ELI9" s="107"/>
      <c r="ELJ9" s="107"/>
      <c r="ELK9" s="107"/>
      <c r="ELL9" s="107"/>
      <c r="ELM9" s="107"/>
      <c r="ELN9" s="107"/>
      <c r="ELO9" s="107"/>
      <c r="ELP9" s="107"/>
      <c r="ELQ9" s="107"/>
      <c r="ELR9" s="107"/>
      <c r="ELS9" s="107"/>
      <c r="ELT9" s="107"/>
      <c r="ELU9" s="107"/>
      <c r="ELV9" s="107"/>
      <c r="ELW9" s="107"/>
      <c r="ELX9" s="107"/>
      <c r="ELY9" s="107"/>
      <c r="ELZ9" s="107"/>
      <c r="EMA9" s="107"/>
      <c r="EMB9" s="107"/>
      <c r="EMC9" s="107"/>
      <c r="EMD9" s="107"/>
      <c r="EME9" s="107"/>
      <c r="EMF9" s="107"/>
      <c r="EMG9" s="107"/>
      <c r="EMH9" s="107"/>
      <c r="EMI9" s="107"/>
      <c r="EMJ9" s="107"/>
      <c r="EMK9" s="107"/>
      <c r="EML9" s="107"/>
      <c r="EMM9" s="107"/>
      <c r="EMN9" s="107"/>
      <c r="EMO9" s="107"/>
      <c r="EMP9" s="107"/>
      <c r="EMQ9" s="107"/>
      <c r="EMR9" s="107"/>
      <c r="EMS9" s="107"/>
      <c r="EMT9" s="107"/>
      <c r="EMU9" s="107"/>
      <c r="EMV9" s="107"/>
      <c r="EMW9" s="107"/>
      <c r="EMX9" s="107"/>
      <c r="EMY9" s="107"/>
      <c r="EMZ9" s="107"/>
      <c r="ENA9" s="107"/>
      <c r="ENB9" s="107"/>
      <c r="ENC9" s="107"/>
      <c r="END9" s="107"/>
      <c r="ENE9" s="107"/>
      <c r="ENF9" s="107"/>
      <c r="ENG9" s="107"/>
      <c r="ENH9" s="107"/>
      <c r="ENI9" s="107"/>
      <c r="ENJ9" s="107"/>
      <c r="ENK9" s="107"/>
      <c r="ENL9" s="107"/>
      <c r="ENM9" s="107"/>
      <c r="ENN9" s="107"/>
      <c r="ENO9" s="107"/>
      <c r="ENP9" s="107"/>
      <c r="ENQ9" s="107"/>
      <c r="ENR9" s="107"/>
      <c r="ENS9" s="107"/>
      <c r="ENT9" s="107"/>
      <c r="ENU9" s="107"/>
      <c r="ENV9" s="107"/>
      <c r="ENW9" s="107"/>
      <c r="ENX9" s="107"/>
      <c r="ENY9" s="107"/>
      <c r="ENZ9" s="107"/>
      <c r="EOA9" s="107"/>
      <c r="EOB9" s="107"/>
      <c r="EOC9" s="107"/>
      <c r="EOD9" s="107"/>
      <c r="EOE9" s="107"/>
      <c r="EOF9" s="107"/>
      <c r="EOG9" s="107"/>
      <c r="EOH9" s="107"/>
      <c r="EOI9" s="107"/>
      <c r="EOJ9" s="107"/>
      <c r="EOK9" s="107"/>
      <c r="EOL9" s="107"/>
      <c r="EOM9" s="107"/>
      <c r="EON9" s="107"/>
      <c r="EOO9" s="107"/>
      <c r="EOP9" s="107"/>
      <c r="EOQ9" s="107"/>
      <c r="EOR9" s="107"/>
      <c r="EOS9" s="107"/>
      <c r="EOT9" s="107"/>
      <c r="EOU9" s="107"/>
      <c r="EOV9" s="107"/>
      <c r="EOW9" s="107"/>
      <c r="EOX9" s="107"/>
      <c r="EOY9" s="107"/>
      <c r="EOZ9" s="107"/>
      <c r="EPA9" s="107"/>
      <c r="EPB9" s="107"/>
      <c r="EPC9" s="107"/>
      <c r="EPD9" s="107"/>
      <c r="EPE9" s="107"/>
      <c r="EPF9" s="107"/>
      <c r="EPG9" s="107"/>
      <c r="EPH9" s="107"/>
      <c r="EPI9" s="107"/>
      <c r="EPJ9" s="107"/>
      <c r="EPK9" s="107"/>
      <c r="EPL9" s="107"/>
      <c r="EPM9" s="107"/>
      <c r="EPN9" s="107"/>
      <c r="EPO9" s="107"/>
      <c r="EPP9" s="107"/>
      <c r="EPQ9" s="107"/>
      <c r="EPR9" s="107"/>
      <c r="EPS9" s="107"/>
      <c r="EPT9" s="107"/>
      <c r="EPU9" s="107"/>
      <c r="EPV9" s="107"/>
      <c r="EPW9" s="107"/>
      <c r="EPX9" s="107"/>
      <c r="EPY9" s="107"/>
      <c r="EPZ9" s="107"/>
      <c r="EQA9" s="107"/>
      <c r="EQB9" s="107"/>
      <c r="EQC9" s="107"/>
      <c r="EQD9" s="107"/>
      <c r="EQE9" s="107"/>
      <c r="EQF9" s="107"/>
      <c r="EQG9" s="107"/>
      <c r="EQH9" s="107"/>
      <c r="EQI9" s="107"/>
      <c r="EQJ9" s="107"/>
      <c r="EQK9" s="107"/>
      <c r="EQL9" s="107"/>
      <c r="EQM9" s="107"/>
      <c r="EQN9" s="107"/>
      <c r="EQO9" s="107"/>
      <c r="EQP9" s="107"/>
      <c r="EQQ9" s="107"/>
      <c r="EQR9" s="107"/>
      <c r="EQS9" s="107"/>
      <c r="EQT9" s="107"/>
      <c r="EQU9" s="107"/>
      <c r="EQV9" s="107"/>
      <c r="EQW9" s="107"/>
      <c r="EQX9" s="107"/>
      <c r="EQY9" s="107"/>
      <c r="EQZ9" s="107"/>
      <c r="ERA9" s="107"/>
      <c r="ERB9" s="107"/>
      <c r="ERC9" s="107"/>
      <c r="ERD9" s="107"/>
      <c r="ERE9" s="107"/>
      <c r="ERF9" s="107"/>
      <c r="ERG9" s="107"/>
      <c r="ERH9" s="107"/>
      <c r="ERI9" s="107"/>
      <c r="ERJ9" s="107"/>
      <c r="ERK9" s="107"/>
      <c r="ERL9" s="107"/>
      <c r="ERM9" s="107"/>
      <c r="ERN9" s="107"/>
      <c r="ERO9" s="107"/>
      <c r="ERP9" s="107"/>
      <c r="ERQ9" s="107"/>
      <c r="ERR9" s="107"/>
      <c r="ERS9" s="107"/>
      <c r="ERT9" s="107"/>
      <c r="ERU9" s="107"/>
      <c r="ERV9" s="107"/>
      <c r="ERW9" s="107"/>
      <c r="ERX9" s="107"/>
      <c r="ERY9" s="107"/>
      <c r="ERZ9" s="107"/>
      <c r="ESA9" s="107"/>
      <c r="ESB9" s="107"/>
      <c r="ESC9" s="107"/>
      <c r="ESD9" s="107"/>
      <c r="ESE9" s="107"/>
      <c r="ESF9" s="107"/>
      <c r="ESG9" s="107"/>
      <c r="ESH9" s="107"/>
      <c r="ESI9" s="107"/>
      <c r="ESJ9" s="107"/>
      <c r="ESK9" s="107"/>
      <c r="ESL9" s="107"/>
      <c r="ESM9" s="107"/>
      <c r="ESN9" s="107"/>
      <c r="ESO9" s="107"/>
      <c r="ESP9" s="107"/>
      <c r="ESQ9" s="107"/>
      <c r="ESR9" s="107"/>
      <c r="ESS9" s="107"/>
      <c r="EST9" s="107"/>
      <c r="ESU9" s="107"/>
      <c r="ESV9" s="107"/>
      <c r="ESW9" s="107"/>
      <c r="ESX9" s="107"/>
      <c r="ESY9" s="107"/>
      <c r="ESZ9" s="107"/>
      <c r="ETA9" s="107"/>
      <c r="ETB9" s="107"/>
      <c r="ETC9" s="107"/>
      <c r="ETD9" s="107"/>
      <c r="ETE9" s="107"/>
      <c r="ETF9" s="107"/>
      <c r="ETG9" s="107"/>
      <c r="ETH9" s="107"/>
      <c r="ETI9" s="107"/>
      <c r="ETJ9" s="107"/>
      <c r="ETK9" s="107"/>
      <c r="ETL9" s="107"/>
      <c r="ETM9" s="107"/>
      <c r="ETN9" s="107"/>
      <c r="ETO9" s="107"/>
      <c r="ETP9" s="107"/>
      <c r="ETQ9" s="107"/>
      <c r="ETR9" s="107"/>
      <c r="ETS9" s="107"/>
      <c r="ETT9" s="107"/>
      <c r="ETU9" s="107"/>
      <c r="ETV9" s="107"/>
      <c r="ETW9" s="107"/>
      <c r="ETX9" s="107"/>
      <c r="ETY9" s="107"/>
      <c r="ETZ9" s="107"/>
      <c r="EUA9" s="107"/>
      <c r="EUB9" s="107"/>
      <c r="EUC9" s="107"/>
      <c r="EUD9" s="107"/>
      <c r="EUE9" s="107"/>
      <c r="EUF9" s="107"/>
      <c r="EUG9" s="107"/>
      <c r="EUH9" s="107"/>
      <c r="EUI9" s="107"/>
      <c r="EUJ9" s="107"/>
      <c r="EUK9" s="107"/>
      <c r="EUL9" s="107"/>
      <c r="EUM9" s="107"/>
      <c r="EUN9" s="107"/>
      <c r="EUO9" s="107"/>
      <c r="EUP9" s="107"/>
      <c r="EUQ9" s="107"/>
      <c r="EUR9" s="107"/>
      <c r="EUS9" s="107"/>
      <c r="EUT9" s="107"/>
      <c r="EUU9" s="107"/>
      <c r="EUV9" s="107"/>
      <c r="EUW9" s="107"/>
      <c r="EUX9" s="107"/>
      <c r="EUY9" s="107"/>
      <c r="EUZ9" s="107"/>
      <c r="EVA9" s="107"/>
      <c r="EVB9" s="107"/>
      <c r="EVC9" s="107"/>
      <c r="EVD9" s="107"/>
      <c r="EVE9" s="107"/>
      <c r="EVF9" s="107"/>
      <c r="EVG9" s="107"/>
      <c r="EVH9" s="107"/>
      <c r="EVI9" s="107"/>
      <c r="EVJ9" s="107"/>
      <c r="EVK9" s="107"/>
      <c r="EVL9" s="107"/>
      <c r="EVM9" s="107"/>
      <c r="EVN9" s="107"/>
      <c r="EVO9" s="107"/>
      <c r="EVP9" s="107"/>
      <c r="EVQ9" s="107"/>
      <c r="EVR9" s="107"/>
      <c r="EVS9" s="107"/>
      <c r="EVT9" s="107"/>
      <c r="EVU9" s="107"/>
      <c r="EVV9" s="107"/>
      <c r="EVW9" s="107"/>
      <c r="EVX9" s="107"/>
      <c r="EVY9" s="107"/>
      <c r="EVZ9" s="107"/>
      <c r="EWA9" s="107"/>
      <c r="EWB9" s="107"/>
      <c r="EWC9" s="107"/>
      <c r="EWD9" s="107"/>
      <c r="EWE9" s="107"/>
      <c r="EWF9" s="107"/>
      <c r="EWG9" s="107"/>
      <c r="EWH9" s="107"/>
      <c r="EWI9" s="107"/>
      <c r="EWJ9" s="107"/>
      <c r="EWK9" s="107"/>
      <c r="EWL9" s="107"/>
      <c r="EWM9" s="107"/>
      <c r="EWN9" s="107"/>
      <c r="EWO9" s="107"/>
      <c r="EWP9" s="107"/>
      <c r="EWQ9" s="107"/>
      <c r="EWR9" s="107"/>
      <c r="EWS9" s="107"/>
      <c r="EWT9" s="107"/>
      <c r="EWU9" s="107"/>
      <c r="EWV9" s="107"/>
      <c r="EWW9" s="107"/>
      <c r="EWX9" s="107"/>
      <c r="EWY9" s="107"/>
      <c r="EWZ9" s="107"/>
      <c r="EXA9" s="107"/>
      <c r="EXB9" s="107"/>
      <c r="EXC9" s="107"/>
      <c r="EXD9" s="107"/>
      <c r="EXE9" s="107"/>
      <c r="EXF9" s="107"/>
      <c r="EXG9" s="107"/>
      <c r="EXH9" s="107"/>
      <c r="EXI9" s="107"/>
      <c r="EXJ9" s="107"/>
      <c r="EXK9" s="107"/>
      <c r="EXL9" s="107"/>
      <c r="EXM9" s="107"/>
      <c r="EXN9" s="107"/>
      <c r="EXO9" s="107"/>
      <c r="EXP9" s="107"/>
      <c r="EXQ9" s="107"/>
      <c r="EXR9" s="107"/>
      <c r="EXS9" s="107"/>
      <c r="EXT9" s="107"/>
      <c r="EXU9" s="107"/>
      <c r="EXV9" s="107"/>
      <c r="EXW9" s="107"/>
      <c r="EXX9" s="107"/>
      <c r="EXY9" s="107"/>
      <c r="EXZ9" s="107"/>
      <c r="EYA9" s="107"/>
      <c r="EYB9" s="107"/>
      <c r="EYC9" s="107"/>
      <c r="EYD9" s="107"/>
      <c r="EYE9" s="107"/>
      <c r="EYF9" s="107"/>
      <c r="EYG9" s="107"/>
      <c r="EYH9" s="107"/>
      <c r="EYI9" s="107"/>
      <c r="EYJ9" s="107"/>
      <c r="EYK9" s="107"/>
      <c r="EYL9" s="107"/>
      <c r="EYM9" s="107"/>
      <c r="EYN9" s="107"/>
      <c r="EYO9" s="107"/>
      <c r="EYP9" s="107"/>
      <c r="EYQ9" s="107"/>
      <c r="EYR9" s="107"/>
      <c r="EYS9" s="107"/>
      <c r="EYT9" s="107"/>
      <c r="EYU9" s="107"/>
      <c r="EYV9" s="107"/>
      <c r="EYW9" s="107"/>
      <c r="EYX9" s="107"/>
      <c r="EYY9" s="107"/>
      <c r="EYZ9" s="107"/>
      <c r="EZA9" s="107"/>
      <c r="EZB9" s="107"/>
      <c r="EZC9" s="107"/>
      <c r="EZD9" s="107"/>
      <c r="EZE9" s="107"/>
      <c r="EZF9" s="107"/>
      <c r="EZG9" s="107"/>
      <c r="EZH9" s="107"/>
      <c r="EZI9" s="107"/>
      <c r="EZJ9" s="107"/>
      <c r="EZK9" s="107"/>
      <c r="EZL9" s="107"/>
      <c r="EZM9" s="107"/>
      <c r="EZN9" s="107"/>
      <c r="EZO9" s="107"/>
      <c r="EZP9" s="107"/>
      <c r="EZQ9" s="107"/>
      <c r="EZR9" s="107"/>
      <c r="EZS9" s="107"/>
      <c r="EZT9" s="107"/>
      <c r="EZU9" s="107"/>
      <c r="EZV9" s="107"/>
      <c r="EZW9" s="107"/>
      <c r="EZX9" s="107"/>
      <c r="EZY9" s="107"/>
      <c r="EZZ9" s="107"/>
      <c r="FAA9" s="107"/>
      <c r="FAB9" s="107"/>
      <c r="FAC9" s="107"/>
      <c r="FAD9" s="107"/>
      <c r="FAE9" s="107"/>
      <c r="FAF9" s="107"/>
      <c r="FAG9" s="107"/>
      <c r="FAH9" s="107"/>
      <c r="FAI9" s="107"/>
      <c r="FAJ9" s="107"/>
      <c r="FAK9" s="107"/>
      <c r="FAL9" s="107"/>
      <c r="FAM9" s="107"/>
      <c r="FAN9" s="107"/>
      <c r="FAO9" s="107"/>
      <c r="FAP9" s="107"/>
      <c r="FAQ9" s="107"/>
      <c r="FAR9" s="107"/>
      <c r="FAS9" s="107"/>
      <c r="FAT9" s="107"/>
      <c r="FAU9" s="107"/>
      <c r="FAV9" s="107"/>
      <c r="FAW9" s="107"/>
      <c r="FAX9" s="107"/>
      <c r="FAY9" s="107"/>
      <c r="FAZ9" s="107"/>
      <c r="FBA9" s="107"/>
      <c r="FBB9" s="107"/>
      <c r="FBC9" s="107"/>
      <c r="FBD9" s="107"/>
      <c r="FBE9" s="107"/>
      <c r="FBF9" s="107"/>
      <c r="FBG9" s="107"/>
      <c r="FBH9" s="107"/>
      <c r="FBI9" s="107"/>
      <c r="FBJ9" s="107"/>
      <c r="FBK9" s="107"/>
      <c r="FBL9" s="107"/>
      <c r="FBM9" s="107"/>
      <c r="FBN9" s="107"/>
      <c r="FBO9" s="107"/>
      <c r="FBP9" s="107"/>
      <c r="FBQ9" s="107"/>
      <c r="FBR9" s="107"/>
      <c r="FBS9" s="107"/>
      <c r="FBT9" s="107"/>
      <c r="FBU9" s="107"/>
      <c r="FBV9" s="107"/>
      <c r="FBW9" s="107"/>
      <c r="FBX9" s="107"/>
      <c r="FBY9" s="107"/>
      <c r="FBZ9" s="107"/>
      <c r="FCA9" s="107"/>
      <c r="FCB9" s="107"/>
      <c r="FCC9" s="107"/>
      <c r="FCD9" s="107"/>
      <c r="FCE9" s="107"/>
      <c r="FCF9" s="107"/>
      <c r="FCG9" s="107"/>
      <c r="FCH9" s="107"/>
      <c r="FCI9" s="107"/>
      <c r="FCJ9" s="107"/>
      <c r="FCK9" s="107"/>
      <c r="FCL9" s="107"/>
      <c r="FCM9" s="107"/>
      <c r="FCN9" s="107"/>
      <c r="FCO9" s="107"/>
      <c r="FCP9" s="107"/>
      <c r="FCQ9" s="107"/>
      <c r="FCR9" s="107"/>
      <c r="FCS9" s="107"/>
      <c r="FCT9" s="107"/>
      <c r="FCU9" s="107"/>
      <c r="FCV9" s="107"/>
      <c r="FCW9" s="107"/>
      <c r="FCX9" s="107"/>
      <c r="FCY9" s="107"/>
      <c r="FCZ9" s="107"/>
      <c r="FDA9" s="107"/>
      <c r="FDB9" s="107"/>
      <c r="FDC9" s="107"/>
      <c r="FDD9" s="107"/>
      <c r="FDE9" s="107"/>
      <c r="FDF9" s="107"/>
      <c r="FDG9" s="107"/>
      <c r="FDH9" s="107"/>
      <c r="FDI9" s="107"/>
      <c r="FDJ9" s="107"/>
      <c r="FDK9" s="107"/>
      <c r="FDL9" s="107"/>
      <c r="FDM9" s="107"/>
      <c r="FDN9" s="107"/>
      <c r="FDO9" s="107"/>
      <c r="FDP9" s="107"/>
      <c r="FDQ9" s="107"/>
      <c r="FDR9" s="107"/>
      <c r="FDS9" s="107"/>
      <c r="FDT9" s="107"/>
      <c r="FDU9" s="107"/>
      <c r="FDV9" s="107"/>
      <c r="FDW9" s="107"/>
      <c r="FDX9" s="107"/>
      <c r="FDY9" s="107"/>
      <c r="FDZ9" s="107"/>
      <c r="FEA9" s="107"/>
      <c r="FEB9" s="107"/>
      <c r="FEC9" s="107"/>
      <c r="FED9" s="107"/>
      <c r="FEE9" s="107"/>
      <c r="FEF9" s="107"/>
      <c r="FEG9" s="107"/>
      <c r="FEH9" s="107"/>
      <c r="FEI9" s="107"/>
      <c r="FEJ9" s="107"/>
      <c r="FEK9" s="107"/>
      <c r="FEL9" s="107"/>
      <c r="FEM9" s="107"/>
      <c r="FEN9" s="107"/>
      <c r="FEO9" s="107"/>
      <c r="FEP9" s="107"/>
      <c r="FEQ9" s="107"/>
      <c r="FER9" s="107"/>
      <c r="FES9" s="107"/>
      <c r="FET9" s="107"/>
      <c r="FEU9" s="107"/>
      <c r="FEV9" s="107"/>
      <c r="FEW9" s="107"/>
      <c r="FEX9" s="107"/>
      <c r="FEY9" s="107"/>
      <c r="FEZ9" s="107"/>
      <c r="FFA9" s="107"/>
      <c r="FFB9" s="107"/>
      <c r="FFC9" s="107"/>
      <c r="FFD9" s="107"/>
      <c r="FFE9" s="107"/>
      <c r="FFF9" s="107"/>
      <c r="FFG9" s="107"/>
      <c r="FFH9" s="107"/>
      <c r="FFI9" s="107"/>
      <c r="FFJ9" s="107"/>
      <c r="FFK9" s="107"/>
      <c r="FFL9" s="107"/>
      <c r="FFM9" s="107"/>
      <c r="FFN9" s="107"/>
      <c r="FFO9" s="107"/>
      <c r="FFP9" s="107"/>
      <c r="FFQ9" s="107"/>
      <c r="FFR9" s="107"/>
      <c r="FFS9" s="107"/>
      <c r="FFT9" s="107"/>
      <c r="FFU9" s="107"/>
      <c r="FFV9" s="107"/>
      <c r="FFW9" s="107"/>
      <c r="FFX9" s="107"/>
      <c r="FFY9" s="107"/>
      <c r="FFZ9" s="107"/>
      <c r="FGA9" s="107"/>
      <c r="FGB9" s="107"/>
      <c r="FGC9" s="107"/>
      <c r="FGD9" s="107"/>
      <c r="FGE9" s="107"/>
      <c r="FGF9" s="107"/>
      <c r="FGG9" s="107"/>
      <c r="FGH9" s="107"/>
      <c r="FGI9" s="107"/>
      <c r="FGJ9" s="107"/>
      <c r="FGK9" s="107"/>
      <c r="FGL9" s="107"/>
      <c r="FGM9" s="107"/>
      <c r="FGN9" s="107"/>
      <c r="FGO9" s="107"/>
      <c r="FGP9" s="107"/>
      <c r="FGQ9" s="107"/>
      <c r="FGR9" s="107"/>
      <c r="FGS9" s="107"/>
      <c r="FGT9" s="107"/>
      <c r="FGU9" s="107"/>
      <c r="FGV9" s="107"/>
      <c r="FGW9" s="107"/>
      <c r="FGX9" s="107"/>
      <c r="FGY9" s="107"/>
      <c r="FGZ9" s="107"/>
      <c r="FHA9" s="107"/>
      <c r="FHB9" s="107"/>
      <c r="FHC9" s="107"/>
      <c r="FHD9" s="107"/>
      <c r="FHE9" s="107"/>
      <c r="FHF9" s="107"/>
      <c r="FHG9" s="107"/>
      <c r="FHH9" s="107"/>
      <c r="FHI9" s="107"/>
      <c r="FHJ9" s="107"/>
      <c r="FHK9" s="107"/>
      <c r="FHL9" s="107"/>
      <c r="FHM9" s="107"/>
      <c r="FHN9" s="107"/>
      <c r="FHO9" s="107"/>
      <c r="FHP9" s="107"/>
      <c r="FHQ9" s="107"/>
      <c r="FHR9" s="107"/>
      <c r="FHS9" s="107"/>
      <c r="FHT9" s="107"/>
      <c r="FHU9" s="107"/>
      <c r="FHV9" s="107"/>
      <c r="FHW9" s="107"/>
      <c r="FHX9" s="107"/>
      <c r="FHY9" s="107"/>
      <c r="FHZ9" s="107"/>
      <c r="FIA9" s="107"/>
      <c r="FIB9" s="107"/>
      <c r="FIC9" s="107"/>
      <c r="FID9" s="107"/>
      <c r="FIE9" s="107"/>
      <c r="FIF9" s="107"/>
      <c r="FIG9" s="107"/>
      <c r="FIH9" s="107"/>
      <c r="FII9" s="107"/>
      <c r="FIJ9" s="107"/>
      <c r="FIK9" s="107"/>
      <c r="FIL9" s="107"/>
      <c r="FIM9" s="107"/>
      <c r="FIN9" s="107"/>
      <c r="FIO9" s="107"/>
      <c r="FIP9" s="107"/>
      <c r="FIQ9" s="107"/>
      <c r="FIR9" s="107"/>
      <c r="FIS9" s="107"/>
      <c r="FIT9" s="107"/>
      <c r="FIU9" s="107"/>
      <c r="FIV9" s="107"/>
      <c r="FIW9" s="107"/>
      <c r="FIX9" s="107"/>
      <c r="FIY9" s="107"/>
      <c r="FIZ9" s="107"/>
      <c r="FJA9" s="107"/>
      <c r="FJB9" s="107"/>
      <c r="FJC9" s="107"/>
      <c r="FJD9" s="107"/>
      <c r="FJE9" s="107"/>
      <c r="FJF9" s="107"/>
      <c r="FJG9" s="107"/>
      <c r="FJH9" s="107"/>
      <c r="FJI9" s="107"/>
      <c r="FJJ9" s="107"/>
      <c r="FJK9" s="107"/>
      <c r="FJL9" s="107"/>
      <c r="FJM9" s="107"/>
      <c r="FJN9" s="107"/>
      <c r="FJO9" s="107"/>
      <c r="FJP9" s="107"/>
      <c r="FJQ9" s="107"/>
      <c r="FJR9" s="107"/>
      <c r="FJS9" s="107"/>
      <c r="FJT9" s="107"/>
      <c r="FJU9" s="107"/>
      <c r="FJV9" s="107"/>
      <c r="FJW9" s="107"/>
      <c r="FJX9" s="107"/>
      <c r="FJY9" s="107"/>
      <c r="FJZ9" s="107"/>
      <c r="FKA9" s="107"/>
      <c r="FKB9" s="107"/>
      <c r="FKC9" s="107"/>
      <c r="FKD9" s="107"/>
      <c r="FKE9" s="107"/>
      <c r="FKF9" s="107"/>
      <c r="FKG9" s="107"/>
      <c r="FKH9" s="107"/>
      <c r="FKI9" s="107"/>
      <c r="FKJ9" s="107"/>
      <c r="FKK9" s="107"/>
      <c r="FKL9" s="107"/>
      <c r="FKM9" s="107"/>
      <c r="FKN9" s="107"/>
      <c r="FKO9" s="107"/>
      <c r="FKP9" s="107"/>
      <c r="FKQ9" s="107"/>
      <c r="FKR9" s="107"/>
      <c r="FKS9" s="107"/>
      <c r="FKT9" s="107"/>
      <c r="FKU9" s="107"/>
      <c r="FKV9" s="107"/>
      <c r="FKW9" s="107"/>
      <c r="FKX9" s="107"/>
      <c r="FKY9" s="107"/>
      <c r="FKZ9" s="107"/>
      <c r="FLA9" s="107"/>
      <c r="FLB9" s="107"/>
      <c r="FLC9" s="107"/>
      <c r="FLD9" s="107"/>
      <c r="FLE9" s="107"/>
      <c r="FLF9" s="107"/>
      <c r="FLG9" s="107"/>
      <c r="FLH9" s="107"/>
      <c r="FLI9" s="107"/>
      <c r="FLJ9" s="107"/>
      <c r="FLK9" s="107"/>
      <c r="FLL9" s="107"/>
      <c r="FLM9" s="107"/>
      <c r="FLN9" s="107"/>
      <c r="FLO9" s="107"/>
      <c r="FLP9" s="107"/>
      <c r="FLQ9" s="107"/>
      <c r="FLR9" s="107"/>
      <c r="FLS9" s="107"/>
      <c r="FLT9" s="107"/>
      <c r="FLU9" s="107"/>
      <c r="FLV9" s="107"/>
      <c r="FLW9" s="107"/>
      <c r="FLX9" s="107"/>
      <c r="FLY9" s="107"/>
      <c r="FLZ9" s="107"/>
      <c r="FMA9" s="107"/>
      <c r="FMB9" s="107"/>
      <c r="FMC9" s="107"/>
      <c r="FMD9" s="107"/>
      <c r="FME9" s="107"/>
      <c r="FMF9" s="107"/>
      <c r="FMG9" s="107"/>
      <c r="FMH9" s="107"/>
      <c r="FMI9" s="107"/>
      <c r="FMJ9" s="107"/>
      <c r="FMK9" s="107"/>
      <c r="FML9" s="107"/>
      <c r="FMM9" s="107"/>
      <c r="FMN9" s="107"/>
      <c r="FMO9" s="107"/>
      <c r="FMP9" s="107"/>
      <c r="FMQ9" s="107"/>
      <c r="FMR9" s="107"/>
      <c r="FMS9" s="107"/>
      <c r="FMT9" s="107"/>
      <c r="FMU9" s="107"/>
      <c r="FMV9" s="107"/>
      <c r="FMW9" s="107"/>
      <c r="FMX9" s="107"/>
      <c r="FMY9" s="107"/>
      <c r="FMZ9" s="107"/>
      <c r="FNA9" s="107"/>
      <c r="FNB9" s="107"/>
      <c r="FNC9" s="107"/>
      <c r="FND9" s="107"/>
      <c r="FNE9" s="107"/>
      <c r="FNF9" s="107"/>
      <c r="FNG9" s="107"/>
      <c r="FNH9" s="107"/>
      <c r="FNI9" s="107"/>
      <c r="FNJ9" s="107"/>
      <c r="FNK9" s="107"/>
      <c r="FNL9" s="107"/>
      <c r="FNM9" s="107"/>
      <c r="FNN9" s="107"/>
      <c r="FNO9" s="107"/>
      <c r="FNP9" s="107"/>
      <c r="FNQ9" s="107"/>
      <c r="FNR9" s="107"/>
      <c r="FNS9" s="107"/>
      <c r="FNT9" s="107"/>
      <c r="FNU9" s="107"/>
      <c r="FNV9" s="107"/>
      <c r="FNW9" s="107"/>
      <c r="FNX9" s="107"/>
      <c r="FNY9" s="107"/>
      <c r="FNZ9" s="107"/>
      <c r="FOA9" s="107"/>
      <c r="FOB9" s="107"/>
      <c r="FOC9" s="107"/>
      <c r="FOD9" s="107"/>
      <c r="FOE9" s="107"/>
      <c r="FOF9" s="107"/>
      <c r="FOG9" s="107"/>
      <c r="FOH9" s="107"/>
      <c r="FOI9" s="107"/>
      <c r="FOJ9" s="107"/>
      <c r="FOK9" s="107"/>
      <c r="FOL9" s="107"/>
      <c r="FOM9" s="107"/>
      <c r="FON9" s="107"/>
      <c r="FOO9" s="107"/>
      <c r="FOP9" s="107"/>
      <c r="FOQ9" s="107"/>
      <c r="FOR9" s="107"/>
      <c r="FOS9" s="107"/>
      <c r="FOT9" s="107"/>
      <c r="FOU9" s="107"/>
      <c r="FOV9" s="107"/>
      <c r="FOW9" s="107"/>
      <c r="FOX9" s="107"/>
      <c r="FOY9" s="107"/>
      <c r="FOZ9" s="107"/>
      <c r="FPA9" s="107"/>
      <c r="FPB9" s="107"/>
      <c r="FPC9" s="107"/>
      <c r="FPD9" s="107"/>
      <c r="FPE9" s="107"/>
      <c r="FPF9" s="107"/>
      <c r="FPG9" s="107"/>
      <c r="FPH9" s="107"/>
      <c r="FPI9" s="107"/>
      <c r="FPJ9" s="107"/>
      <c r="FPK9" s="107"/>
      <c r="FPL9" s="107"/>
      <c r="FPM9" s="107"/>
      <c r="FPN9" s="107"/>
      <c r="FPO9" s="107"/>
      <c r="FPP9" s="107"/>
      <c r="FPQ9" s="107"/>
      <c r="FPR9" s="107"/>
      <c r="FPS9" s="107"/>
      <c r="FPT9" s="107"/>
      <c r="FPU9" s="107"/>
      <c r="FPV9" s="107"/>
      <c r="FPW9" s="107"/>
      <c r="FPX9" s="107"/>
      <c r="FPY9" s="107"/>
      <c r="FPZ9" s="107"/>
      <c r="FQA9" s="107"/>
      <c r="FQB9" s="107"/>
      <c r="FQC9" s="107"/>
      <c r="FQD9" s="107"/>
      <c r="FQE9" s="107"/>
      <c r="FQF9" s="107"/>
      <c r="FQG9" s="107"/>
      <c r="FQH9" s="107"/>
      <c r="FQI9" s="107"/>
      <c r="FQJ9" s="107"/>
      <c r="FQK9" s="107"/>
      <c r="FQL9" s="107"/>
      <c r="FQM9" s="107"/>
      <c r="FQN9" s="107"/>
      <c r="FQO9" s="107"/>
      <c r="FQP9" s="107"/>
      <c r="FQQ9" s="107"/>
      <c r="FQR9" s="107"/>
      <c r="FQS9" s="107"/>
      <c r="FQT9" s="107"/>
      <c r="FQU9" s="107"/>
      <c r="FQV9" s="107"/>
      <c r="FQW9" s="107"/>
      <c r="FQX9" s="107"/>
      <c r="FQY9" s="107"/>
      <c r="FQZ9" s="107"/>
      <c r="FRA9" s="107"/>
      <c r="FRB9" s="107"/>
      <c r="FRC9" s="107"/>
      <c r="FRD9" s="107"/>
      <c r="FRE9" s="107"/>
      <c r="FRF9" s="107"/>
      <c r="FRG9" s="107"/>
      <c r="FRH9" s="107"/>
      <c r="FRI9" s="107"/>
      <c r="FRJ9" s="107"/>
      <c r="FRK9" s="107"/>
      <c r="FRL9" s="107"/>
      <c r="FRM9" s="107"/>
      <c r="FRN9" s="107"/>
      <c r="FRO9" s="107"/>
      <c r="FRP9" s="107"/>
      <c r="FRQ9" s="107"/>
      <c r="FRR9" s="107"/>
      <c r="FRS9" s="107"/>
      <c r="FRT9" s="107"/>
      <c r="FRU9" s="107"/>
      <c r="FRV9" s="107"/>
      <c r="FRW9" s="107"/>
      <c r="FRX9" s="107"/>
      <c r="FRY9" s="107"/>
      <c r="FRZ9" s="107"/>
      <c r="FSA9" s="107"/>
      <c r="FSB9" s="107"/>
      <c r="FSC9" s="107"/>
      <c r="FSD9" s="107"/>
      <c r="FSE9" s="107"/>
      <c r="FSF9" s="107"/>
      <c r="FSG9" s="107"/>
      <c r="FSH9" s="107"/>
      <c r="FSI9" s="107"/>
      <c r="FSJ9" s="107"/>
      <c r="FSK9" s="107"/>
      <c r="FSL9" s="107"/>
      <c r="FSM9" s="107"/>
      <c r="FSN9" s="107"/>
      <c r="FSO9" s="107"/>
      <c r="FSP9" s="107"/>
      <c r="FSQ9" s="107"/>
      <c r="FSR9" s="107"/>
      <c r="FSS9" s="107"/>
      <c r="FST9" s="107"/>
      <c r="FSU9" s="107"/>
      <c r="FSV9" s="107"/>
      <c r="FSW9" s="107"/>
      <c r="FSX9" s="107"/>
      <c r="FSY9" s="107"/>
      <c r="FSZ9" s="107"/>
      <c r="FTA9" s="107"/>
      <c r="FTB9" s="107"/>
      <c r="FTC9" s="107"/>
      <c r="FTD9" s="107"/>
      <c r="FTE9" s="107"/>
      <c r="FTF9" s="107"/>
      <c r="FTG9" s="107"/>
      <c r="FTH9" s="107"/>
      <c r="FTI9" s="107"/>
      <c r="FTJ9" s="107"/>
      <c r="FTK9" s="107"/>
      <c r="FTL9" s="107"/>
      <c r="FTM9" s="107"/>
      <c r="FTN9" s="107"/>
      <c r="FTO9" s="107"/>
      <c r="FTP9" s="107"/>
      <c r="FTQ9" s="107"/>
      <c r="FTR9" s="107"/>
      <c r="FTS9" s="107"/>
      <c r="FTT9" s="107"/>
      <c r="FTU9" s="107"/>
      <c r="FTV9" s="107"/>
      <c r="FTW9" s="107"/>
      <c r="FTX9" s="107"/>
      <c r="FTY9" s="107"/>
      <c r="FTZ9" s="107"/>
      <c r="FUA9" s="107"/>
      <c r="FUB9" s="107"/>
      <c r="FUC9" s="107"/>
      <c r="FUD9" s="107"/>
      <c r="FUE9" s="107"/>
      <c r="FUF9" s="107"/>
      <c r="FUG9" s="107"/>
      <c r="FUH9" s="107"/>
      <c r="FUI9" s="107"/>
      <c r="FUJ9" s="107"/>
      <c r="FUK9" s="107"/>
      <c r="FUL9" s="107"/>
      <c r="FUM9" s="107"/>
      <c r="FUN9" s="107"/>
      <c r="FUO9" s="107"/>
      <c r="FUP9" s="107"/>
      <c r="FUQ9" s="107"/>
      <c r="FUR9" s="107"/>
      <c r="FUS9" s="107"/>
      <c r="FUT9" s="107"/>
      <c r="FUU9" s="107"/>
      <c r="FUV9" s="107"/>
      <c r="FUW9" s="107"/>
      <c r="FUX9" s="107"/>
      <c r="FUY9" s="107"/>
      <c r="FUZ9" s="107"/>
      <c r="FVA9" s="107"/>
      <c r="FVB9" s="107"/>
      <c r="FVC9" s="107"/>
      <c r="FVD9" s="107"/>
      <c r="FVE9" s="107"/>
      <c r="FVF9" s="107"/>
      <c r="FVG9" s="107"/>
      <c r="FVH9" s="107"/>
      <c r="FVI9" s="107"/>
      <c r="FVJ9" s="107"/>
      <c r="FVK9" s="107"/>
      <c r="FVL9" s="107"/>
      <c r="FVM9" s="107"/>
      <c r="FVN9" s="107"/>
      <c r="FVO9" s="107"/>
      <c r="FVP9" s="107"/>
      <c r="FVQ9" s="107"/>
      <c r="FVR9" s="107"/>
      <c r="FVS9" s="107"/>
      <c r="FVT9" s="107"/>
      <c r="FVU9" s="107"/>
      <c r="FVV9" s="107"/>
      <c r="FVW9" s="107"/>
      <c r="FVX9" s="107"/>
      <c r="FVY9" s="107"/>
      <c r="FVZ9" s="107"/>
      <c r="FWA9" s="107"/>
      <c r="FWB9" s="107"/>
      <c r="FWC9" s="107"/>
      <c r="FWD9" s="107"/>
      <c r="FWE9" s="107"/>
      <c r="FWF9" s="107"/>
      <c r="FWG9" s="107"/>
      <c r="FWH9" s="107"/>
      <c r="FWI9" s="107"/>
      <c r="FWJ9" s="107"/>
      <c r="FWK9" s="107"/>
      <c r="FWL9" s="107"/>
      <c r="FWM9" s="107"/>
      <c r="FWN9" s="107"/>
      <c r="FWO9" s="107"/>
      <c r="FWP9" s="107"/>
      <c r="FWQ9" s="107"/>
      <c r="FWR9" s="107"/>
      <c r="FWS9" s="107"/>
      <c r="FWT9" s="107"/>
      <c r="FWU9" s="107"/>
      <c r="FWV9" s="107"/>
      <c r="FWW9" s="107"/>
      <c r="FWX9" s="107"/>
      <c r="FWY9" s="107"/>
      <c r="FWZ9" s="107"/>
      <c r="FXA9" s="107"/>
      <c r="FXB9" s="107"/>
      <c r="FXC9" s="107"/>
      <c r="FXD9" s="107"/>
      <c r="FXE9" s="107"/>
      <c r="FXF9" s="107"/>
      <c r="FXG9" s="107"/>
      <c r="FXH9" s="107"/>
      <c r="FXI9" s="107"/>
      <c r="FXJ9" s="107"/>
      <c r="FXK9" s="107"/>
      <c r="FXL9" s="107"/>
      <c r="FXM9" s="107"/>
      <c r="FXN9" s="107"/>
      <c r="FXO9" s="107"/>
      <c r="FXP9" s="107"/>
      <c r="FXQ9" s="107"/>
      <c r="FXR9" s="107"/>
      <c r="FXS9" s="107"/>
      <c r="FXT9" s="107"/>
      <c r="FXU9" s="107"/>
      <c r="FXV9" s="107"/>
      <c r="FXW9" s="107"/>
      <c r="FXX9" s="107"/>
      <c r="FXY9" s="107"/>
      <c r="FXZ9" s="107"/>
      <c r="FYA9" s="107"/>
      <c r="FYB9" s="107"/>
      <c r="FYC9" s="107"/>
      <c r="FYD9" s="107"/>
      <c r="FYE9" s="107"/>
      <c r="FYF9" s="107"/>
      <c r="FYG9" s="107"/>
      <c r="FYH9" s="107"/>
      <c r="FYI9" s="107"/>
      <c r="FYJ9" s="107"/>
      <c r="FYK9" s="107"/>
      <c r="FYL9" s="107"/>
      <c r="FYM9" s="107"/>
      <c r="FYN9" s="107"/>
      <c r="FYO9" s="107"/>
      <c r="FYP9" s="107"/>
      <c r="FYQ9" s="107"/>
      <c r="FYR9" s="107"/>
      <c r="FYS9" s="107"/>
      <c r="FYT9" s="107"/>
      <c r="FYU9" s="107"/>
      <c r="FYV9" s="107"/>
      <c r="FYW9" s="107"/>
      <c r="FYX9" s="107"/>
      <c r="FYY9" s="107"/>
      <c r="FYZ9" s="107"/>
      <c r="FZA9" s="107"/>
      <c r="FZB9" s="107"/>
      <c r="FZC9" s="107"/>
      <c r="FZD9" s="107"/>
      <c r="FZE9" s="107"/>
      <c r="FZF9" s="107"/>
      <c r="FZG9" s="107"/>
      <c r="FZH9" s="107"/>
      <c r="FZI9" s="107"/>
      <c r="FZJ9" s="107"/>
      <c r="FZK9" s="107"/>
      <c r="FZL9" s="107"/>
      <c r="FZM9" s="107"/>
      <c r="FZN9" s="107"/>
      <c r="FZO9" s="107"/>
      <c r="FZP9" s="107"/>
      <c r="FZQ9" s="107"/>
      <c r="FZR9" s="107"/>
      <c r="FZS9" s="107"/>
      <c r="FZT9" s="107"/>
      <c r="FZU9" s="107"/>
      <c r="FZV9" s="107"/>
      <c r="FZW9" s="107"/>
      <c r="FZX9" s="107"/>
      <c r="FZY9" s="107"/>
      <c r="FZZ9" s="107"/>
      <c r="GAA9" s="107"/>
      <c r="GAB9" s="107"/>
      <c r="GAC9" s="107"/>
      <c r="GAD9" s="107"/>
      <c r="GAE9" s="107"/>
      <c r="GAF9" s="107"/>
      <c r="GAG9" s="107"/>
      <c r="GAH9" s="107"/>
      <c r="GAI9" s="107"/>
      <c r="GAJ9" s="107"/>
      <c r="GAK9" s="107"/>
      <c r="GAL9" s="107"/>
      <c r="GAM9" s="107"/>
      <c r="GAN9" s="107"/>
      <c r="GAO9" s="107"/>
      <c r="GAP9" s="107"/>
      <c r="GAQ9" s="107"/>
      <c r="GAR9" s="107"/>
      <c r="GAS9" s="107"/>
      <c r="GAT9" s="107"/>
      <c r="GAU9" s="107"/>
      <c r="GAV9" s="107"/>
      <c r="GAW9" s="107"/>
      <c r="GAX9" s="107"/>
      <c r="GAY9" s="107"/>
      <c r="GAZ9" s="107"/>
      <c r="GBA9" s="107"/>
      <c r="GBB9" s="107"/>
      <c r="GBC9" s="107"/>
      <c r="GBD9" s="107"/>
      <c r="GBE9" s="107"/>
      <c r="GBF9" s="107"/>
      <c r="GBG9" s="107"/>
      <c r="GBH9" s="107"/>
      <c r="GBI9" s="107"/>
      <c r="GBJ9" s="107"/>
      <c r="GBK9" s="107"/>
      <c r="GBL9" s="107"/>
      <c r="GBM9" s="107"/>
      <c r="GBN9" s="107"/>
      <c r="GBO9" s="107"/>
      <c r="GBP9" s="107"/>
      <c r="GBQ9" s="107"/>
      <c r="GBR9" s="107"/>
      <c r="GBS9" s="107"/>
      <c r="GBT9" s="107"/>
      <c r="GBU9" s="107"/>
      <c r="GBV9" s="107"/>
      <c r="GBW9" s="107"/>
      <c r="GBX9" s="107"/>
      <c r="GBY9" s="107"/>
      <c r="GBZ9" s="107"/>
      <c r="GCA9" s="107"/>
      <c r="GCB9" s="107"/>
      <c r="GCC9" s="107"/>
      <c r="GCD9" s="107"/>
      <c r="GCE9" s="107"/>
      <c r="GCF9" s="107"/>
      <c r="GCG9" s="107"/>
      <c r="GCH9" s="107"/>
      <c r="GCI9" s="107"/>
      <c r="GCJ9" s="107"/>
      <c r="GCK9" s="107"/>
      <c r="GCL9" s="107"/>
      <c r="GCM9" s="107"/>
      <c r="GCN9" s="107"/>
      <c r="GCO9" s="107"/>
      <c r="GCP9" s="107"/>
      <c r="GCQ9" s="107"/>
      <c r="GCR9" s="107"/>
      <c r="GCS9" s="107"/>
      <c r="GCT9" s="107"/>
      <c r="GCU9" s="107"/>
      <c r="GCV9" s="107"/>
      <c r="GCW9" s="107"/>
      <c r="GCX9" s="107"/>
      <c r="GCY9" s="107"/>
      <c r="GCZ9" s="107"/>
      <c r="GDA9" s="107"/>
      <c r="GDB9" s="107"/>
      <c r="GDC9" s="107"/>
      <c r="GDD9" s="107"/>
      <c r="GDE9" s="107"/>
      <c r="GDF9" s="107"/>
      <c r="GDG9" s="107"/>
      <c r="GDH9" s="107"/>
      <c r="GDI9" s="107"/>
      <c r="GDJ9" s="107"/>
      <c r="GDK9" s="107"/>
      <c r="GDL9" s="107"/>
      <c r="GDM9" s="107"/>
      <c r="GDN9" s="107"/>
      <c r="GDO9" s="107"/>
      <c r="GDP9" s="107"/>
      <c r="GDQ9" s="107"/>
      <c r="GDR9" s="107"/>
      <c r="GDS9" s="107"/>
      <c r="GDT9" s="107"/>
      <c r="GDU9" s="107"/>
      <c r="GDV9" s="107"/>
      <c r="GDW9" s="107"/>
      <c r="GDX9" s="107"/>
      <c r="GDY9" s="107"/>
      <c r="GDZ9" s="107"/>
      <c r="GEA9" s="107"/>
      <c r="GEB9" s="107"/>
      <c r="GEC9" s="107"/>
      <c r="GED9" s="107"/>
      <c r="GEE9" s="107"/>
      <c r="GEF9" s="107"/>
      <c r="GEG9" s="107"/>
      <c r="GEH9" s="107"/>
      <c r="GEI9" s="107"/>
      <c r="GEJ9" s="107"/>
      <c r="GEK9" s="107"/>
      <c r="GEL9" s="107"/>
      <c r="GEM9" s="107"/>
      <c r="GEN9" s="107"/>
      <c r="GEO9" s="107"/>
      <c r="GEP9" s="107"/>
      <c r="GEQ9" s="107"/>
      <c r="GER9" s="107"/>
      <c r="GES9" s="107"/>
      <c r="GET9" s="107"/>
      <c r="GEU9" s="107"/>
      <c r="GEV9" s="107"/>
      <c r="GEW9" s="107"/>
      <c r="GEX9" s="107"/>
      <c r="GEY9" s="107"/>
      <c r="GEZ9" s="107"/>
      <c r="GFA9" s="107"/>
      <c r="GFB9" s="107"/>
      <c r="GFC9" s="107"/>
      <c r="GFD9" s="107"/>
      <c r="GFE9" s="107"/>
      <c r="GFF9" s="107"/>
      <c r="GFG9" s="107"/>
      <c r="GFH9" s="107"/>
      <c r="GFI9" s="107"/>
      <c r="GFJ9" s="107"/>
      <c r="GFK9" s="107"/>
      <c r="GFL9" s="107"/>
      <c r="GFM9" s="107"/>
      <c r="GFN9" s="107"/>
      <c r="GFO9" s="107"/>
      <c r="GFP9" s="107"/>
      <c r="GFQ9" s="107"/>
      <c r="GFR9" s="107"/>
      <c r="GFS9" s="107"/>
      <c r="GFT9" s="107"/>
      <c r="GFU9" s="107"/>
      <c r="GFV9" s="107"/>
      <c r="GFW9" s="107"/>
      <c r="GFX9" s="107"/>
      <c r="GFY9" s="107"/>
      <c r="GFZ9" s="107"/>
      <c r="GGA9" s="107"/>
      <c r="GGB9" s="107"/>
      <c r="GGC9" s="107"/>
      <c r="GGD9" s="107"/>
      <c r="GGE9" s="107"/>
      <c r="GGF9" s="107"/>
      <c r="GGG9" s="107"/>
      <c r="GGH9" s="107"/>
      <c r="GGI9" s="107"/>
      <c r="GGJ9" s="107"/>
      <c r="GGK9" s="107"/>
      <c r="GGL9" s="107"/>
      <c r="GGM9" s="107"/>
      <c r="GGN9" s="107"/>
      <c r="GGO9" s="107"/>
      <c r="GGP9" s="107"/>
      <c r="GGQ9" s="107"/>
      <c r="GGR9" s="107"/>
      <c r="GGS9" s="107"/>
      <c r="GGT9" s="107"/>
      <c r="GGU9" s="107"/>
      <c r="GGV9" s="107"/>
      <c r="GGW9" s="107"/>
      <c r="GGX9" s="107"/>
      <c r="GGY9" s="107"/>
      <c r="GGZ9" s="107"/>
      <c r="GHA9" s="107"/>
      <c r="GHB9" s="107"/>
      <c r="GHC9" s="107"/>
      <c r="GHD9" s="107"/>
      <c r="GHE9" s="107"/>
      <c r="GHF9" s="107"/>
      <c r="GHG9" s="107"/>
      <c r="GHH9" s="107"/>
      <c r="GHI9" s="107"/>
      <c r="GHJ9" s="107"/>
      <c r="GHK9" s="107"/>
      <c r="GHL9" s="107"/>
      <c r="GHM9" s="107"/>
      <c r="GHN9" s="107"/>
      <c r="GHO9" s="107"/>
      <c r="GHP9" s="107"/>
      <c r="GHQ9" s="107"/>
      <c r="GHR9" s="107"/>
      <c r="GHS9" s="107"/>
      <c r="GHT9" s="107"/>
      <c r="GHU9" s="107"/>
      <c r="GHV9" s="107"/>
      <c r="GHW9" s="107"/>
      <c r="GHX9" s="107"/>
      <c r="GHY9" s="107"/>
      <c r="GHZ9" s="107"/>
      <c r="GIA9" s="107"/>
      <c r="GIB9" s="107"/>
      <c r="GIC9" s="107"/>
      <c r="GID9" s="107"/>
      <c r="GIE9" s="107"/>
      <c r="GIF9" s="107"/>
      <c r="GIG9" s="107"/>
      <c r="GIH9" s="107"/>
      <c r="GII9" s="107"/>
      <c r="GIJ9" s="107"/>
      <c r="GIK9" s="107"/>
      <c r="GIL9" s="107"/>
      <c r="GIM9" s="107"/>
      <c r="GIN9" s="107"/>
      <c r="GIO9" s="107"/>
      <c r="GIP9" s="107"/>
      <c r="GIQ9" s="107"/>
      <c r="GIR9" s="107"/>
      <c r="GIS9" s="107"/>
      <c r="GIT9" s="107"/>
      <c r="GIU9" s="107"/>
      <c r="GIV9" s="107"/>
      <c r="GIW9" s="107"/>
      <c r="GIX9" s="107"/>
      <c r="GIY9" s="107"/>
      <c r="GIZ9" s="107"/>
      <c r="GJA9" s="107"/>
      <c r="GJB9" s="107"/>
      <c r="GJC9" s="107"/>
      <c r="GJD9" s="107"/>
      <c r="GJE9" s="107"/>
      <c r="GJF9" s="107"/>
      <c r="GJG9" s="107"/>
      <c r="GJH9" s="107"/>
      <c r="GJI9" s="107"/>
      <c r="GJJ9" s="107"/>
      <c r="GJK9" s="107"/>
      <c r="GJL9" s="107"/>
      <c r="GJM9" s="107"/>
      <c r="GJN9" s="107"/>
      <c r="GJO9" s="107"/>
      <c r="GJP9" s="107"/>
      <c r="GJQ9" s="107"/>
      <c r="GJR9" s="107"/>
      <c r="GJS9" s="107"/>
      <c r="GJT9" s="107"/>
      <c r="GJU9" s="107"/>
      <c r="GJV9" s="107"/>
      <c r="GJW9" s="107"/>
      <c r="GJX9" s="107"/>
      <c r="GJY9" s="107"/>
      <c r="GJZ9" s="107"/>
      <c r="GKA9" s="107"/>
      <c r="GKB9" s="107"/>
      <c r="GKC9" s="107"/>
      <c r="GKD9" s="107"/>
      <c r="GKE9" s="107"/>
      <c r="GKF9" s="107"/>
      <c r="GKG9" s="107"/>
      <c r="GKH9" s="107"/>
      <c r="GKI9" s="107"/>
      <c r="GKJ9" s="107"/>
      <c r="GKK9" s="107"/>
      <c r="GKL9" s="107"/>
      <c r="GKM9" s="107"/>
      <c r="GKN9" s="107"/>
      <c r="GKO9" s="107"/>
      <c r="GKP9" s="107"/>
      <c r="GKQ9" s="107"/>
      <c r="GKR9" s="107"/>
      <c r="GKS9" s="107"/>
      <c r="GKT9" s="107"/>
      <c r="GKU9" s="107"/>
      <c r="GKV9" s="107"/>
      <c r="GKW9" s="107"/>
      <c r="GKX9" s="107"/>
      <c r="GKY9" s="107"/>
      <c r="GKZ9" s="107"/>
      <c r="GLA9" s="107"/>
      <c r="GLB9" s="107"/>
      <c r="GLC9" s="107"/>
      <c r="GLD9" s="107"/>
      <c r="GLE9" s="107"/>
      <c r="GLF9" s="107"/>
      <c r="GLG9" s="107"/>
      <c r="GLH9" s="107"/>
      <c r="GLI9" s="107"/>
      <c r="GLJ9" s="107"/>
      <c r="GLK9" s="107"/>
      <c r="GLL9" s="107"/>
      <c r="GLM9" s="107"/>
      <c r="GLN9" s="107"/>
      <c r="GLO9" s="107"/>
      <c r="GLP9" s="107"/>
      <c r="GLQ9" s="107"/>
      <c r="GLR9" s="107"/>
      <c r="GLS9" s="107"/>
      <c r="GLT9" s="107"/>
      <c r="GLU9" s="107"/>
      <c r="GLV9" s="107"/>
      <c r="GLW9" s="107"/>
      <c r="GLX9" s="107"/>
      <c r="GLY9" s="107"/>
      <c r="GLZ9" s="107"/>
      <c r="GMA9" s="107"/>
      <c r="GMB9" s="107"/>
      <c r="GMC9" s="107"/>
      <c r="GMD9" s="107"/>
      <c r="GME9" s="107"/>
      <c r="GMF9" s="107"/>
      <c r="GMG9" s="107"/>
      <c r="GMH9" s="107"/>
      <c r="GMI9" s="107"/>
      <c r="GMJ9" s="107"/>
      <c r="GMK9" s="107"/>
      <c r="GML9" s="107"/>
      <c r="GMM9" s="107"/>
      <c r="GMN9" s="107"/>
      <c r="GMO9" s="107"/>
      <c r="GMP9" s="107"/>
      <c r="GMQ9" s="107"/>
      <c r="GMR9" s="107"/>
      <c r="GMS9" s="107"/>
      <c r="GMT9" s="107"/>
      <c r="GMU9" s="107"/>
      <c r="GMV9" s="107"/>
      <c r="GMW9" s="107"/>
      <c r="GMX9" s="107"/>
      <c r="GMY9" s="107"/>
      <c r="GMZ9" s="107"/>
      <c r="GNA9" s="107"/>
      <c r="GNB9" s="107"/>
      <c r="GNC9" s="107"/>
      <c r="GND9" s="107"/>
      <c r="GNE9" s="107"/>
      <c r="GNF9" s="107"/>
      <c r="GNG9" s="107"/>
      <c r="GNH9" s="107"/>
      <c r="GNI9" s="107"/>
      <c r="GNJ9" s="107"/>
      <c r="GNK9" s="107"/>
      <c r="GNL9" s="107"/>
      <c r="GNM9" s="107"/>
      <c r="GNN9" s="107"/>
      <c r="GNO9" s="107"/>
      <c r="GNP9" s="107"/>
      <c r="GNQ9" s="107"/>
      <c r="GNR9" s="107"/>
      <c r="GNS9" s="107"/>
      <c r="GNT9" s="107"/>
      <c r="GNU9" s="107"/>
      <c r="GNV9" s="107"/>
      <c r="GNW9" s="107"/>
      <c r="GNX9" s="107"/>
      <c r="GNY9" s="107"/>
      <c r="GNZ9" s="107"/>
      <c r="GOA9" s="107"/>
      <c r="GOB9" s="107"/>
      <c r="GOC9" s="107"/>
      <c r="GOD9" s="107"/>
      <c r="GOE9" s="107"/>
      <c r="GOF9" s="107"/>
      <c r="GOG9" s="107"/>
      <c r="GOH9" s="107"/>
      <c r="GOI9" s="107"/>
      <c r="GOJ9" s="107"/>
      <c r="GOK9" s="107"/>
      <c r="GOL9" s="107"/>
      <c r="GOM9" s="107"/>
      <c r="GON9" s="107"/>
      <c r="GOO9" s="107"/>
      <c r="GOP9" s="107"/>
      <c r="GOQ9" s="107"/>
      <c r="GOR9" s="107"/>
      <c r="GOS9" s="107"/>
      <c r="GOT9" s="107"/>
      <c r="GOU9" s="107"/>
      <c r="GOV9" s="107"/>
      <c r="GOW9" s="107"/>
      <c r="GOX9" s="107"/>
      <c r="GOY9" s="107"/>
      <c r="GOZ9" s="107"/>
      <c r="GPA9" s="107"/>
      <c r="GPB9" s="107"/>
      <c r="GPC9" s="107"/>
      <c r="GPD9" s="107"/>
      <c r="GPE9" s="107"/>
      <c r="GPF9" s="107"/>
      <c r="GPG9" s="107"/>
      <c r="GPH9" s="107"/>
      <c r="GPI9" s="107"/>
      <c r="GPJ9" s="107"/>
      <c r="GPK9" s="107"/>
      <c r="GPL9" s="107"/>
      <c r="GPM9" s="107"/>
      <c r="GPN9" s="107"/>
      <c r="GPO9" s="107"/>
      <c r="GPP9" s="107"/>
      <c r="GPQ9" s="107"/>
      <c r="GPR9" s="107"/>
      <c r="GPS9" s="107"/>
      <c r="GPT9" s="107"/>
      <c r="GPU9" s="107"/>
      <c r="GPV9" s="107"/>
      <c r="GPW9" s="107"/>
      <c r="GPX9" s="107"/>
      <c r="GPY9" s="107"/>
      <c r="GPZ9" s="107"/>
      <c r="GQA9" s="107"/>
      <c r="GQB9" s="107"/>
      <c r="GQC9" s="107"/>
      <c r="GQD9" s="107"/>
      <c r="GQE9" s="107"/>
      <c r="GQF9" s="107"/>
      <c r="GQG9" s="107"/>
      <c r="GQH9" s="107"/>
      <c r="GQI9" s="107"/>
      <c r="GQJ9" s="107"/>
      <c r="GQK9" s="107"/>
      <c r="GQL9" s="107"/>
      <c r="GQM9" s="107"/>
      <c r="GQN9" s="107"/>
      <c r="GQO9" s="107"/>
      <c r="GQP9" s="107"/>
      <c r="GQQ9" s="107"/>
      <c r="GQR9" s="107"/>
      <c r="GQS9" s="107"/>
      <c r="GQT9" s="107"/>
      <c r="GQU9" s="107"/>
      <c r="GQV9" s="107"/>
      <c r="GQW9" s="107"/>
      <c r="GQX9" s="107"/>
      <c r="GQY9" s="107"/>
      <c r="GQZ9" s="107"/>
      <c r="GRA9" s="107"/>
      <c r="GRB9" s="107"/>
      <c r="GRC9" s="107"/>
      <c r="GRD9" s="107"/>
      <c r="GRE9" s="107"/>
      <c r="GRF9" s="107"/>
      <c r="GRG9" s="107"/>
      <c r="GRH9" s="107"/>
      <c r="GRI9" s="107"/>
      <c r="GRJ9" s="107"/>
      <c r="GRK9" s="107"/>
      <c r="GRL9" s="107"/>
      <c r="GRM9" s="107"/>
      <c r="GRN9" s="107"/>
      <c r="GRO9" s="107"/>
      <c r="GRP9" s="107"/>
      <c r="GRQ9" s="107"/>
      <c r="GRR9" s="107"/>
      <c r="GRS9" s="107"/>
      <c r="GRT9" s="107"/>
      <c r="GRU9" s="107"/>
      <c r="GRV9" s="107"/>
      <c r="GRW9" s="107"/>
      <c r="GRX9" s="107"/>
      <c r="GRY9" s="107"/>
      <c r="GRZ9" s="107"/>
      <c r="GSA9" s="107"/>
      <c r="GSB9" s="107"/>
      <c r="GSC9" s="107"/>
      <c r="GSD9" s="107"/>
      <c r="GSE9" s="107"/>
      <c r="GSF9" s="107"/>
      <c r="GSG9" s="107"/>
      <c r="GSH9" s="107"/>
      <c r="GSI9" s="107"/>
      <c r="GSJ9" s="107"/>
      <c r="GSK9" s="107"/>
      <c r="GSL9" s="107"/>
      <c r="GSM9" s="107"/>
      <c r="GSN9" s="107"/>
      <c r="GSO9" s="107"/>
      <c r="GSP9" s="107"/>
      <c r="GSQ9" s="107"/>
      <c r="GSR9" s="107"/>
      <c r="GSS9" s="107"/>
      <c r="GST9" s="107"/>
      <c r="GSU9" s="107"/>
      <c r="GSV9" s="107"/>
      <c r="GSW9" s="107"/>
      <c r="GSX9" s="107"/>
      <c r="GSY9" s="107"/>
      <c r="GSZ9" s="107"/>
      <c r="GTA9" s="107"/>
      <c r="GTB9" s="107"/>
      <c r="GTC9" s="107"/>
      <c r="GTD9" s="107"/>
      <c r="GTE9" s="107"/>
      <c r="GTF9" s="107"/>
      <c r="GTG9" s="107"/>
      <c r="GTH9" s="107"/>
      <c r="GTI9" s="107"/>
      <c r="GTJ9" s="107"/>
      <c r="GTK9" s="107"/>
      <c r="GTL9" s="107"/>
      <c r="GTM9" s="107"/>
      <c r="GTN9" s="107"/>
      <c r="GTO9" s="107"/>
      <c r="GTP9" s="107"/>
      <c r="GTQ9" s="107"/>
      <c r="GTR9" s="107"/>
      <c r="GTS9" s="107"/>
      <c r="GTT9" s="107"/>
      <c r="GTU9" s="107"/>
      <c r="GTV9" s="107"/>
      <c r="GTW9" s="107"/>
      <c r="GTX9" s="107"/>
      <c r="GTY9" s="107"/>
      <c r="GTZ9" s="107"/>
      <c r="GUA9" s="107"/>
      <c r="GUB9" s="107"/>
      <c r="GUC9" s="107"/>
      <c r="GUD9" s="107"/>
      <c r="GUE9" s="107"/>
      <c r="GUF9" s="107"/>
      <c r="GUG9" s="107"/>
      <c r="GUH9" s="107"/>
      <c r="GUI9" s="107"/>
      <c r="GUJ9" s="107"/>
      <c r="GUK9" s="107"/>
      <c r="GUL9" s="107"/>
      <c r="GUM9" s="107"/>
      <c r="GUN9" s="107"/>
      <c r="GUO9" s="107"/>
      <c r="GUP9" s="107"/>
      <c r="GUQ9" s="107"/>
      <c r="GUR9" s="107"/>
      <c r="GUS9" s="107"/>
      <c r="GUT9" s="107"/>
      <c r="GUU9" s="107"/>
      <c r="GUV9" s="107"/>
      <c r="GUW9" s="107"/>
      <c r="GUX9" s="107"/>
      <c r="GUY9" s="107"/>
      <c r="GUZ9" s="107"/>
      <c r="GVA9" s="107"/>
      <c r="GVB9" s="107"/>
      <c r="GVC9" s="107"/>
      <c r="GVD9" s="107"/>
      <c r="GVE9" s="107"/>
      <c r="GVF9" s="107"/>
      <c r="GVG9" s="107"/>
      <c r="GVH9" s="107"/>
      <c r="GVI9" s="107"/>
      <c r="GVJ9" s="107"/>
      <c r="GVK9" s="107"/>
      <c r="GVL9" s="107"/>
      <c r="GVM9" s="107"/>
      <c r="GVN9" s="107"/>
      <c r="GVO9" s="107"/>
      <c r="GVP9" s="107"/>
      <c r="GVQ9" s="107"/>
      <c r="GVR9" s="107"/>
      <c r="GVS9" s="107"/>
      <c r="GVT9" s="107"/>
      <c r="GVU9" s="107"/>
      <c r="GVV9" s="107"/>
      <c r="GVW9" s="107"/>
      <c r="GVX9" s="107"/>
      <c r="GVY9" s="107"/>
      <c r="GVZ9" s="107"/>
      <c r="GWA9" s="107"/>
      <c r="GWB9" s="107"/>
      <c r="GWC9" s="107"/>
      <c r="GWD9" s="107"/>
      <c r="GWE9" s="107"/>
      <c r="GWF9" s="107"/>
      <c r="GWG9" s="107"/>
      <c r="GWH9" s="107"/>
      <c r="GWI9" s="107"/>
      <c r="GWJ9" s="107"/>
      <c r="GWK9" s="107"/>
      <c r="GWL9" s="107"/>
      <c r="GWM9" s="107"/>
      <c r="GWN9" s="107"/>
      <c r="GWO9" s="107"/>
      <c r="GWP9" s="107"/>
      <c r="GWQ9" s="107"/>
      <c r="GWR9" s="107"/>
      <c r="GWS9" s="107"/>
      <c r="GWT9" s="107"/>
      <c r="GWU9" s="107"/>
      <c r="GWV9" s="107"/>
      <c r="GWW9" s="107"/>
      <c r="GWX9" s="107"/>
      <c r="GWY9" s="107"/>
      <c r="GWZ9" s="107"/>
      <c r="GXA9" s="107"/>
      <c r="GXB9" s="107"/>
      <c r="GXC9" s="107"/>
      <c r="GXD9" s="107"/>
      <c r="GXE9" s="107"/>
      <c r="GXF9" s="107"/>
      <c r="GXG9" s="107"/>
      <c r="GXH9" s="107"/>
      <c r="GXI9" s="107"/>
      <c r="GXJ9" s="107"/>
      <c r="GXK9" s="107"/>
      <c r="GXL9" s="107"/>
      <c r="GXM9" s="107"/>
      <c r="GXN9" s="107"/>
      <c r="GXO9" s="107"/>
      <c r="GXP9" s="107"/>
      <c r="GXQ9" s="107"/>
      <c r="GXR9" s="107"/>
      <c r="GXS9" s="107"/>
      <c r="GXT9" s="107"/>
      <c r="GXU9" s="107"/>
      <c r="GXV9" s="107"/>
      <c r="GXW9" s="107"/>
      <c r="GXX9" s="107"/>
      <c r="GXY9" s="107"/>
      <c r="GXZ9" s="107"/>
      <c r="GYA9" s="107"/>
      <c r="GYB9" s="107"/>
      <c r="GYC9" s="107"/>
      <c r="GYD9" s="107"/>
      <c r="GYE9" s="107"/>
      <c r="GYF9" s="107"/>
      <c r="GYG9" s="107"/>
      <c r="GYH9" s="107"/>
      <c r="GYI9" s="107"/>
      <c r="GYJ9" s="107"/>
      <c r="GYK9" s="107"/>
      <c r="GYL9" s="107"/>
      <c r="GYM9" s="107"/>
      <c r="GYN9" s="107"/>
      <c r="GYO9" s="107"/>
      <c r="GYP9" s="107"/>
      <c r="GYQ9" s="107"/>
      <c r="GYR9" s="107"/>
      <c r="GYS9" s="107"/>
      <c r="GYT9" s="107"/>
      <c r="GYU9" s="107"/>
      <c r="GYV9" s="107"/>
      <c r="GYW9" s="107"/>
      <c r="GYX9" s="107"/>
      <c r="GYY9" s="107"/>
      <c r="GYZ9" s="107"/>
      <c r="GZA9" s="107"/>
      <c r="GZB9" s="107"/>
      <c r="GZC9" s="107"/>
      <c r="GZD9" s="107"/>
      <c r="GZE9" s="107"/>
      <c r="GZF9" s="107"/>
      <c r="GZG9" s="107"/>
      <c r="GZH9" s="107"/>
      <c r="GZI9" s="107"/>
      <c r="GZJ9" s="107"/>
      <c r="GZK9" s="107"/>
      <c r="GZL9" s="107"/>
      <c r="GZM9" s="107"/>
      <c r="GZN9" s="107"/>
      <c r="GZO9" s="107"/>
      <c r="GZP9" s="107"/>
      <c r="GZQ9" s="107"/>
      <c r="GZR9" s="107"/>
      <c r="GZS9" s="107"/>
      <c r="GZT9" s="107"/>
      <c r="GZU9" s="107"/>
      <c r="GZV9" s="107"/>
      <c r="GZW9" s="107"/>
      <c r="GZX9" s="107"/>
      <c r="GZY9" s="107"/>
      <c r="GZZ9" s="107"/>
      <c r="HAA9" s="107"/>
      <c r="HAB9" s="107"/>
      <c r="HAC9" s="107"/>
      <c r="HAD9" s="107"/>
      <c r="HAE9" s="107"/>
      <c r="HAF9" s="107"/>
      <c r="HAG9" s="107"/>
      <c r="HAH9" s="107"/>
      <c r="HAI9" s="107"/>
      <c r="HAJ9" s="107"/>
      <c r="HAK9" s="107"/>
      <c r="HAL9" s="107"/>
      <c r="HAM9" s="107"/>
      <c r="HAN9" s="107"/>
      <c r="HAO9" s="107"/>
      <c r="HAP9" s="107"/>
      <c r="HAQ9" s="107"/>
      <c r="HAR9" s="107"/>
      <c r="HAS9" s="107"/>
      <c r="HAT9" s="107"/>
      <c r="HAU9" s="107"/>
      <c r="HAV9" s="107"/>
      <c r="HAW9" s="107"/>
      <c r="HAX9" s="107"/>
      <c r="HAY9" s="107"/>
      <c r="HAZ9" s="107"/>
      <c r="HBA9" s="107"/>
      <c r="HBB9" s="107"/>
      <c r="HBC9" s="107"/>
      <c r="HBD9" s="107"/>
      <c r="HBE9" s="107"/>
      <c r="HBF9" s="107"/>
      <c r="HBG9" s="107"/>
      <c r="HBH9" s="107"/>
      <c r="HBI9" s="107"/>
      <c r="HBJ9" s="107"/>
      <c r="HBK9" s="107"/>
      <c r="HBL9" s="107"/>
      <c r="HBM9" s="107"/>
      <c r="HBN9" s="107"/>
      <c r="HBO9" s="107"/>
      <c r="HBP9" s="107"/>
      <c r="HBQ9" s="107"/>
      <c r="HBR9" s="107"/>
      <c r="HBS9" s="107"/>
      <c r="HBT9" s="107"/>
      <c r="HBU9" s="107"/>
      <c r="HBV9" s="107"/>
      <c r="HBW9" s="107"/>
      <c r="HBX9" s="107"/>
      <c r="HBY9" s="107"/>
      <c r="HBZ9" s="107"/>
      <c r="HCA9" s="107"/>
      <c r="HCB9" s="107"/>
      <c r="HCC9" s="107"/>
      <c r="HCD9" s="107"/>
      <c r="HCE9" s="107"/>
      <c r="HCF9" s="107"/>
      <c r="HCG9" s="107"/>
      <c r="HCH9" s="107"/>
      <c r="HCI9" s="107"/>
      <c r="HCJ9" s="107"/>
      <c r="HCK9" s="107"/>
      <c r="HCL9" s="107"/>
      <c r="HCM9" s="107"/>
      <c r="HCN9" s="107"/>
      <c r="HCO9" s="107"/>
      <c r="HCP9" s="107"/>
      <c r="HCQ9" s="107"/>
      <c r="HCR9" s="107"/>
      <c r="HCS9" s="107"/>
      <c r="HCT9" s="107"/>
      <c r="HCU9" s="107"/>
      <c r="HCV9" s="107"/>
      <c r="HCW9" s="107"/>
      <c r="HCX9" s="107"/>
      <c r="HCY9" s="107"/>
      <c r="HCZ9" s="107"/>
      <c r="HDA9" s="107"/>
      <c r="HDB9" s="107"/>
      <c r="HDC9" s="107"/>
      <c r="HDD9" s="107"/>
      <c r="HDE9" s="107"/>
      <c r="HDF9" s="107"/>
      <c r="HDG9" s="107"/>
      <c r="HDH9" s="107"/>
      <c r="HDI9" s="107"/>
      <c r="HDJ9" s="107"/>
      <c r="HDK9" s="107"/>
      <c r="HDL9" s="107"/>
      <c r="HDM9" s="107"/>
      <c r="HDN9" s="107"/>
      <c r="HDO9" s="107"/>
      <c r="HDP9" s="107"/>
      <c r="HDQ9" s="107"/>
      <c r="HDR9" s="107"/>
      <c r="HDS9" s="107"/>
      <c r="HDT9" s="107"/>
      <c r="HDU9" s="107"/>
      <c r="HDV9" s="107"/>
      <c r="HDW9" s="107"/>
      <c r="HDX9" s="107"/>
      <c r="HDY9" s="107"/>
      <c r="HDZ9" s="107"/>
      <c r="HEA9" s="107"/>
      <c r="HEB9" s="107"/>
      <c r="HEC9" s="107"/>
      <c r="HED9" s="107"/>
      <c r="HEE9" s="107"/>
      <c r="HEF9" s="107"/>
      <c r="HEG9" s="107"/>
      <c r="HEH9" s="107"/>
      <c r="HEI9" s="107"/>
      <c r="HEJ9" s="107"/>
      <c r="HEK9" s="107"/>
      <c r="HEL9" s="107"/>
      <c r="HEM9" s="107"/>
      <c r="HEN9" s="107"/>
      <c r="HEO9" s="107"/>
      <c r="HEP9" s="107"/>
      <c r="HEQ9" s="107"/>
      <c r="HER9" s="107"/>
      <c r="HES9" s="107"/>
      <c r="HET9" s="107"/>
      <c r="HEU9" s="107"/>
      <c r="HEV9" s="107"/>
      <c r="HEW9" s="107"/>
      <c r="HEX9" s="107"/>
      <c r="HEY9" s="107"/>
      <c r="HEZ9" s="107"/>
      <c r="HFA9" s="107"/>
      <c r="HFB9" s="107"/>
      <c r="HFC9" s="107"/>
      <c r="HFD9" s="107"/>
      <c r="HFE9" s="107"/>
      <c r="HFF9" s="107"/>
      <c r="HFG9" s="107"/>
      <c r="HFH9" s="107"/>
      <c r="HFI9" s="107"/>
      <c r="HFJ9" s="107"/>
      <c r="HFK9" s="107"/>
      <c r="HFL9" s="107"/>
      <c r="HFM9" s="107"/>
      <c r="HFN9" s="107"/>
      <c r="HFO9" s="107"/>
      <c r="HFP9" s="107"/>
      <c r="HFQ9" s="107"/>
      <c r="HFR9" s="107"/>
      <c r="HFS9" s="107"/>
      <c r="HFT9" s="107"/>
      <c r="HFU9" s="107"/>
      <c r="HFV9" s="107"/>
      <c r="HFW9" s="107"/>
      <c r="HFX9" s="107"/>
      <c r="HFY9" s="107"/>
      <c r="HFZ9" s="107"/>
      <c r="HGA9" s="107"/>
      <c r="HGB9" s="107"/>
      <c r="HGC9" s="107"/>
      <c r="HGD9" s="107"/>
      <c r="HGE9" s="107"/>
      <c r="HGF9" s="107"/>
      <c r="HGG9" s="107"/>
      <c r="HGH9" s="107"/>
      <c r="HGI9" s="107"/>
      <c r="HGJ9" s="107"/>
      <c r="HGK9" s="107"/>
      <c r="HGL9" s="107"/>
      <c r="HGM9" s="107"/>
      <c r="HGN9" s="107"/>
      <c r="HGO9" s="107"/>
      <c r="HGP9" s="107"/>
      <c r="HGQ9" s="107"/>
      <c r="HGR9" s="107"/>
      <c r="HGS9" s="107"/>
      <c r="HGT9" s="107"/>
      <c r="HGU9" s="107"/>
      <c r="HGV9" s="107"/>
      <c r="HGW9" s="107"/>
      <c r="HGX9" s="107"/>
      <c r="HGY9" s="107"/>
      <c r="HGZ9" s="107"/>
      <c r="HHA9" s="107"/>
      <c r="HHB9" s="107"/>
      <c r="HHC9" s="107"/>
      <c r="HHD9" s="107"/>
      <c r="HHE9" s="107"/>
      <c r="HHF9" s="107"/>
      <c r="HHG9" s="107"/>
      <c r="HHH9" s="107"/>
      <c r="HHI9" s="107"/>
      <c r="HHJ9" s="107"/>
      <c r="HHK9" s="107"/>
      <c r="HHL9" s="107"/>
      <c r="HHM9" s="107"/>
      <c r="HHN9" s="107"/>
      <c r="HHO9" s="107"/>
      <c r="HHP9" s="107"/>
      <c r="HHQ9" s="107"/>
      <c r="HHR9" s="107"/>
      <c r="HHS9" s="107"/>
      <c r="HHT9" s="107"/>
      <c r="HHU9" s="107"/>
      <c r="HHV9" s="107"/>
      <c r="HHW9" s="107"/>
      <c r="HHX9" s="107"/>
      <c r="HHY9" s="107"/>
      <c r="HHZ9" s="107"/>
      <c r="HIA9" s="107"/>
      <c r="HIB9" s="107"/>
      <c r="HIC9" s="107"/>
      <c r="HID9" s="107"/>
      <c r="HIE9" s="107"/>
      <c r="HIF9" s="107"/>
      <c r="HIG9" s="107"/>
      <c r="HIH9" s="107"/>
      <c r="HII9" s="107"/>
      <c r="HIJ9" s="107"/>
      <c r="HIK9" s="107"/>
      <c r="HIL9" s="107"/>
      <c r="HIM9" s="107"/>
      <c r="HIN9" s="107"/>
      <c r="HIO9" s="107"/>
      <c r="HIP9" s="107"/>
      <c r="HIQ9" s="107"/>
      <c r="HIR9" s="107"/>
      <c r="HIS9" s="107"/>
      <c r="HIT9" s="107"/>
      <c r="HIU9" s="107"/>
      <c r="HIV9" s="107"/>
      <c r="HIW9" s="107"/>
      <c r="HIX9" s="107"/>
      <c r="HIY9" s="107"/>
      <c r="HIZ9" s="107"/>
      <c r="HJA9" s="107"/>
      <c r="HJB9" s="107"/>
      <c r="HJC9" s="107"/>
      <c r="HJD9" s="107"/>
      <c r="HJE9" s="107"/>
      <c r="HJF9" s="107"/>
      <c r="HJG9" s="107"/>
      <c r="HJH9" s="107"/>
      <c r="HJI9" s="107"/>
      <c r="HJJ9" s="107"/>
      <c r="HJK9" s="107"/>
      <c r="HJL9" s="107"/>
      <c r="HJM9" s="107"/>
      <c r="HJN9" s="107"/>
      <c r="HJO9" s="107"/>
      <c r="HJP9" s="107"/>
      <c r="HJQ9" s="107"/>
      <c r="HJR9" s="107"/>
      <c r="HJS9" s="107"/>
      <c r="HJT9" s="107"/>
      <c r="HJU9" s="107"/>
      <c r="HJV9" s="107"/>
      <c r="HJW9" s="107"/>
      <c r="HJX9" s="107"/>
      <c r="HJY9" s="107"/>
      <c r="HJZ9" s="107"/>
      <c r="HKA9" s="107"/>
      <c r="HKB9" s="107"/>
      <c r="HKC9" s="107"/>
      <c r="HKD9" s="107"/>
      <c r="HKE9" s="107"/>
      <c r="HKF9" s="107"/>
      <c r="HKG9" s="107"/>
      <c r="HKH9" s="107"/>
      <c r="HKI9" s="107"/>
      <c r="HKJ9" s="107"/>
      <c r="HKK9" s="107"/>
      <c r="HKL9" s="107"/>
      <c r="HKM9" s="107"/>
      <c r="HKN9" s="107"/>
      <c r="HKO9" s="107"/>
      <c r="HKP9" s="107"/>
      <c r="HKQ9" s="107"/>
      <c r="HKR9" s="107"/>
      <c r="HKS9" s="107"/>
      <c r="HKT9" s="107"/>
      <c r="HKU9" s="107"/>
      <c r="HKV9" s="107"/>
      <c r="HKW9" s="107"/>
      <c r="HKX9" s="107"/>
      <c r="HKY9" s="107"/>
      <c r="HKZ9" s="107"/>
      <c r="HLA9" s="107"/>
      <c r="HLB9" s="107"/>
      <c r="HLC9" s="107"/>
      <c r="HLD9" s="107"/>
      <c r="HLE9" s="107"/>
      <c r="HLF9" s="107"/>
      <c r="HLG9" s="107"/>
      <c r="HLH9" s="107"/>
      <c r="HLI9" s="107"/>
      <c r="HLJ9" s="107"/>
      <c r="HLK9" s="107"/>
      <c r="HLL9" s="107"/>
      <c r="HLM9" s="107"/>
      <c r="HLN9" s="107"/>
      <c r="HLO9" s="107"/>
      <c r="HLP9" s="107"/>
      <c r="HLQ9" s="107"/>
      <c r="HLR9" s="107"/>
      <c r="HLS9" s="107"/>
      <c r="HLT9" s="107"/>
      <c r="HLU9" s="107"/>
      <c r="HLV9" s="107"/>
      <c r="HLW9" s="107"/>
      <c r="HLX9" s="107"/>
      <c r="HLY9" s="107"/>
      <c r="HLZ9" s="107"/>
      <c r="HMA9" s="107"/>
      <c r="HMB9" s="107"/>
      <c r="HMC9" s="107"/>
      <c r="HMD9" s="107"/>
      <c r="HME9" s="107"/>
      <c r="HMF9" s="107"/>
      <c r="HMG9" s="107"/>
      <c r="HMH9" s="107"/>
      <c r="HMI9" s="107"/>
      <c r="HMJ9" s="107"/>
      <c r="HMK9" s="107"/>
      <c r="HML9" s="107"/>
      <c r="HMM9" s="107"/>
      <c r="HMN9" s="107"/>
      <c r="HMO9" s="107"/>
      <c r="HMP9" s="107"/>
      <c r="HMQ9" s="107"/>
      <c r="HMR9" s="107"/>
      <c r="HMS9" s="107"/>
      <c r="HMT9" s="107"/>
      <c r="HMU9" s="107"/>
      <c r="HMV9" s="107"/>
      <c r="HMW9" s="107"/>
      <c r="HMX9" s="107"/>
      <c r="HMY9" s="107"/>
      <c r="HMZ9" s="107"/>
      <c r="HNA9" s="107"/>
      <c r="HNB9" s="107"/>
      <c r="HNC9" s="107"/>
      <c r="HND9" s="107"/>
      <c r="HNE9" s="107"/>
      <c r="HNF9" s="107"/>
      <c r="HNG9" s="107"/>
      <c r="HNH9" s="107"/>
      <c r="HNI9" s="107"/>
      <c r="HNJ9" s="107"/>
      <c r="HNK9" s="107"/>
      <c r="HNL9" s="107"/>
      <c r="HNM9" s="107"/>
      <c r="HNN9" s="107"/>
      <c r="HNO9" s="107"/>
      <c r="HNP9" s="107"/>
      <c r="HNQ9" s="107"/>
      <c r="HNR9" s="107"/>
      <c r="HNS9" s="107"/>
      <c r="HNT9" s="107"/>
      <c r="HNU9" s="107"/>
      <c r="HNV9" s="107"/>
      <c r="HNW9" s="107"/>
      <c r="HNX9" s="107"/>
      <c r="HNY9" s="107"/>
      <c r="HNZ9" s="107"/>
      <c r="HOA9" s="107"/>
      <c r="HOB9" s="107"/>
      <c r="HOC9" s="107"/>
      <c r="HOD9" s="107"/>
      <c r="HOE9" s="107"/>
      <c r="HOF9" s="107"/>
      <c r="HOG9" s="107"/>
      <c r="HOH9" s="107"/>
      <c r="HOI9" s="107"/>
      <c r="HOJ9" s="107"/>
      <c r="HOK9" s="107"/>
      <c r="HOL9" s="107"/>
      <c r="HOM9" s="107"/>
      <c r="HON9" s="107"/>
      <c r="HOO9" s="107"/>
      <c r="HOP9" s="107"/>
      <c r="HOQ9" s="107"/>
      <c r="HOR9" s="107"/>
      <c r="HOS9" s="107"/>
      <c r="HOT9" s="107"/>
      <c r="HOU9" s="107"/>
      <c r="HOV9" s="107"/>
      <c r="HOW9" s="107"/>
      <c r="HOX9" s="107"/>
      <c r="HOY9" s="107"/>
      <c r="HOZ9" s="107"/>
      <c r="HPA9" s="107"/>
      <c r="HPB9" s="107"/>
      <c r="HPC9" s="107"/>
      <c r="HPD9" s="107"/>
      <c r="HPE9" s="107"/>
      <c r="HPF9" s="107"/>
      <c r="HPG9" s="107"/>
      <c r="HPH9" s="107"/>
      <c r="HPI9" s="107"/>
      <c r="HPJ9" s="107"/>
      <c r="HPK9" s="107"/>
      <c r="HPL9" s="107"/>
      <c r="HPM9" s="107"/>
      <c r="HPN9" s="107"/>
      <c r="HPO9" s="107"/>
      <c r="HPP9" s="107"/>
      <c r="HPQ9" s="107"/>
      <c r="HPR9" s="107"/>
      <c r="HPS9" s="107"/>
      <c r="HPT9" s="107"/>
      <c r="HPU9" s="107"/>
      <c r="HPV9" s="107"/>
      <c r="HPW9" s="107"/>
      <c r="HPX9" s="107"/>
      <c r="HPY9" s="107"/>
      <c r="HPZ9" s="107"/>
      <c r="HQA9" s="107"/>
      <c r="HQB9" s="107"/>
      <c r="HQC9" s="107"/>
      <c r="HQD9" s="107"/>
      <c r="HQE9" s="107"/>
      <c r="HQF9" s="107"/>
      <c r="HQG9" s="107"/>
      <c r="HQH9" s="107"/>
      <c r="HQI9" s="107"/>
      <c r="HQJ9" s="107"/>
      <c r="HQK9" s="107"/>
      <c r="HQL9" s="107"/>
      <c r="HQM9" s="107"/>
      <c r="HQN9" s="107"/>
      <c r="HQO9" s="107"/>
      <c r="HQP9" s="107"/>
      <c r="HQQ9" s="107"/>
      <c r="HQR9" s="107"/>
      <c r="HQS9" s="107"/>
      <c r="HQT9" s="107"/>
      <c r="HQU9" s="107"/>
      <c r="HQV9" s="107"/>
      <c r="HQW9" s="107"/>
      <c r="HQX9" s="107"/>
      <c r="HQY9" s="107"/>
      <c r="HQZ9" s="107"/>
      <c r="HRA9" s="107"/>
      <c r="HRB9" s="107"/>
      <c r="HRC9" s="107"/>
      <c r="HRD9" s="107"/>
      <c r="HRE9" s="107"/>
      <c r="HRF9" s="107"/>
      <c r="HRG9" s="107"/>
      <c r="HRH9" s="107"/>
      <c r="HRI9" s="107"/>
      <c r="HRJ9" s="107"/>
      <c r="HRK9" s="107"/>
      <c r="HRL9" s="107"/>
      <c r="HRM9" s="107"/>
      <c r="HRN9" s="107"/>
      <c r="HRO9" s="107"/>
      <c r="HRP9" s="107"/>
      <c r="HRQ9" s="107"/>
      <c r="HRR9" s="107"/>
      <c r="HRS9" s="107"/>
      <c r="HRT9" s="107"/>
      <c r="HRU9" s="107"/>
      <c r="HRV9" s="107"/>
      <c r="HRW9" s="107"/>
      <c r="HRX9" s="107"/>
      <c r="HRY9" s="107"/>
      <c r="HRZ9" s="107"/>
      <c r="HSA9" s="107"/>
      <c r="HSB9" s="107"/>
      <c r="HSC9" s="107"/>
      <c r="HSD9" s="107"/>
      <c r="HSE9" s="107"/>
      <c r="HSF9" s="107"/>
      <c r="HSG9" s="107"/>
      <c r="HSH9" s="107"/>
      <c r="HSI9" s="107"/>
      <c r="HSJ9" s="107"/>
      <c r="HSK9" s="107"/>
      <c r="HSL9" s="107"/>
      <c r="HSM9" s="107"/>
      <c r="HSN9" s="107"/>
      <c r="HSO9" s="107"/>
      <c r="HSP9" s="107"/>
      <c r="HSQ9" s="107"/>
      <c r="HSR9" s="107"/>
      <c r="HSS9" s="107"/>
      <c r="HST9" s="107"/>
      <c r="HSU9" s="107"/>
      <c r="HSV9" s="107"/>
      <c r="HSW9" s="107"/>
      <c r="HSX9" s="107"/>
      <c r="HSY9" s="107"/>
      <c r="HSZ9" s="107"/>
      <c r="HTA9" s="107"/>
      <c r="HTB9" s="107"/>
      <c r="HTC9" s="107"/>
      <c r="HTD9" s="107"/>
      <c r="HTE9" s="107"/>
      <c r="HTF9" s="107"/>
      <c r="HTG9" s="107"/>
      <c r="HTH9" s="107"/>
      <c r="HTI9" s="107"/>
      <c r="HTJ9" s="107"/>
      <c r="HTK9" s="107"/>
      <c r="HTL9" s="107"/>
      <c r="HTM9" s="107"/>
      <c r="HTN9" s="107"/>
      <c r="HTO9" s="107"/>
      <c r="HTP9" s="107"/>
      <c r="HTQ9" s="107"/>
      <c r="HTR9" s="107"/>
      <c r="HTS9" s="107"/>
      <c r="HTT9" s="107"/>
      <c r="HTU9" s="107"/>
      <c r="HTV9" s="107"/>
      <c r="HTW9" s="107"/>
      <c r="HTX9" s="107"/>
      <c r="HTY9" s="107"/>
      <c r="HTZ9" s="107"/>
      <c r="HUA9" s="107"/>
      <c r="HUB9" s="107"/>
      <c r="HUC9" s="107"/>
      <c r="HUD9" s="107"/>
      <c r="HUE9" s="107"/>
      <c r="HUF9" s="107"/>
      <c r="HUG9" s="107"/>
      <c r="HUH9" s="107"/>
      <c r="HUI9" s="107"/>
      <c r="HUJ9" s="107"/>
      <c r="HUK9" s="107"/>
      <c r="HUL9" s="107"/>
      <c r="HUM9" s="107"/>
      <c r="HUN9" s="107"/>
      <c r="HUO9" s="107"/>
      <c r="HUP9" s="107"/>
      <c r="HUQ9" s="107"/>
      <c r="HUR9" s="107"/>
      <c r="HUS9" s="107"/>
      <c r="HUT9" s="107"/>
      <c r="HUU9" s="107"/>
      <c r="HUV9" s="107"/>
      <c r="HUW9" s="107"/>
      <c r="HUX9" s="107"/>
      <c r="HUY9" s="107"/>
      <c r="HUZ9" s="107"/>
      <c r="HVA9" s="107"/>
      <c r="HVB9" s="107"/>
      <c r="HVC9" s="107"/>
      <c r="HVD9" s="107"/>
      <c r="HVE9" s="107"/>
      <c r="HVF9" s="107"/>
      <c r="HVG9" s="107"/>
      <c r="HVH9" s="107"/>
      <c r="HVI9" s="107"/>
      <c r="HVJ9" s="107"/>
      <c r="HVK9" s="107"/>
      <c r="HVL9" s="107"/>
      <c r="HVM9" s="107"/>
      <c r="HVN9" s="107"/>
      <c r="HVO9" s="107"/>
      <c r="HVP9" s="107"/>
      <c r="HVQ9" s="107"/>
      <c r="HVR9" s="107"/>
      <c r="HVS9" s="107"/>
      <c r="HVT9" s="107"/>
      <c r="HVU9" s="107"/>
      <c r="HVV9" s="107"/>
      <c r="HVW9" s="107"/>
      <c r="HVX9" s="107"/>
      <c r="HVY9" s="107"/>
      <c r="HVZ9" s="107"/>
      <c r="HWA9" s="107"/>
      <c r="HWB9" s="107"/>
      <c r="HWC9" s="107"/>
      <c r="HWD9" s="107"/>
      <c r="HWE9" s="107"/>
      <c r="HWF9" s="107"/>
      <c r="HWG9" s="107"/>
      <c r="HWH9" s="107"/>
      <c r="HWI9" s="107"/>
      <c r="HWJ9" s="107"/>
      <c r="HWK9" s="107"/>
      <c r="HWL9" s="107"/>
      <c r="HWM9" s="107"/>
      <c r="HWN9" s="107"/>
      <c r="HWO9" s="107"/>
      <c r="HWP9" s="107"/>
      <c r="HWQ9" s="107"/>
      <c r="HWR9" s="107"/>
      <c r="HWS9" s="107"/>
      <c r="HWT9" s="107"/>
      <c r="HWU9" s="107"/>
      <c r="HWV9" s="107"/>
      <c r="HWW9" s="107"/>
      <c r="HWX9" s="107"/>
      <c r="HWY9" s="107"/>
      <c r="HWZ9" s="107"/>
      <c r="HXA9" s="107"/>
      <c r="HXB9" s="107"/>
      <c r="HXC9" s="107"/>
      <c r="HXD9" s="107"/>
      <c r="HXE9" s="107"/>
      <c r="HXF9" s="107"/>
      <c r="HXG9" s="107"/>
      <c r="HXH9" s="107"/>
      <c r="HXI9" s="107"/>
      <c r="HXJ9" s="107"/>
      <c r="HXK9" s="107"/>
      <c r="HXL9" s="107"/>
      <c r="HXM9" s="107"/>
      <c r="HXN9" s="107"/>
      <c r="HXO9" s="107"/>
      <c r="HXP9" s="107"/>
      <c r="HXQ9" s="107"/>
      <c r="HXR9" s="107"/>
      <c r="HXS9" s="107"/>
      <c r="HXT9" s="107"/>
      <c r="HXU9" s="107"/>
      <c r="HXV9" s="107"/>
      <c r="HXW9" s="107"/>
      <c r="HXX9" s="107"/>
      <c r="HXY9" s="107"/>
      <c r="HXZ9" s="107"/>
      <c r="HYA9" s="107"/>
      <c r="HYB9" s="107"/>
      <c r="HYC9" s="107"/>
      <c r="HYD9" s="107"/>
      <c r="HYE9" s="107"/>
      <c r="HYF9" s="107"/>
      <c r="HYG9" s="107"/>
      <c r="HYH9" s="107"/>
      <c r="HYI9" s="107"/>
      <c r="HYJ9" s="107"/>
      <c r="HYK9" s="107"/>
      <c r="HYL9" s="107"/>
      <c r="HYM9" s="107"/>
      <c r="HYN9" s="107"/>
      <c r="HYO9" s="107"/>
      <c r="HYP9" s="107"/>
      <c r="HYQ9" s="107"/>
      <c r="HYR9" s="107"/>
      <c r="HYS9" s="107"/>
      <c r="HYT9" s="107"/>
      <c r="HYU9" s="107"/>
      <c r="HYV9" s="107"/>
      <c r="HYW9" s="107"/>
      <c r="HYX9" s="107"/>
      <c r="HYY9" s="107"/>
      <c r="HYZ9" s="107"/>
      <c r="HZA9" s="107"/>
      <c r="HZB9" s="107"/>
      <c r="HZC9" s="107"/>
      <c r="HZD9" s="107"/>
      <c r="HZE9" s="107"/>
      <c r="HZF9" s="107"/>
      <c r="HZG9" s="107"/>
      <c r="HZH9" s="107"/>
      <c r="HZI9" s="107"/>
      <c r="HZJ9" s="107"/>
      <c r="HZK9" s="107"/>
      <c r="HZL9" s="107"/>
      <c r="HZM9" s="107"/>
      <c r="HZN9" s="107"/>
      <c r="HZO9" s="107"/>
      <c r="HZP9" s="107"/>
      <c r="HZQ9" s="107"/>
      <c r="HZR9" s="107"/>
      <c r="HZS9" s="107"/>
      <c r="HZT9" s="107"/>
      <c r="HZU9" s="107"/>
      <c r="HZV9" s="107"/>
      <c r="HZW9" s="107"/>
      <c r="HZX9" s="107"/>
      <c r="HZY9" s="107"/>
      <c r="HZZ9" s="107"/>
      <c r="IAA9" s="107"/>
      <c r="IAB9" s="107"/>
      <c r="IAC9" s="107"/>
      <c r="IAD9" s="107"/>
      <c r="IAE9" s="107"/>
      <c r="IAF9" s="107"/>
      <c r="IAG9" s="107"/>
      <c r="IAH9" s="107"/>
      <c r="IAI9" s="107"/>
      <c r="IAJ9" s="107"/>
      <c r="IAK9" s="107"/>
      <c r="IAL9" s="107"/>
      <c r="IAM9" s="107"/>
      <c r="IAN9" s="107"/>
      <c r="IAO9" s="107"/>
      <c r="IAP9" s="107"/>
      <c r="IAQ9" s="107"/>
      <c r="IAR9" s="107"/>
      <c r="IAS9" s="107"/>
      <c r="IAT9" s="107"/>
      <c r="IAU9" s="107"/>
      <c r="IAV9" s="107"/>
      <c r="IAW9" s="107"/>
      <c r="IAX9" s="107"/>
      <c r="IAY9" s="107"/>
      <c r="IAZ9" s="107"/>
      <c r="IBA9" s="107"/>
      <c r="IBB9" s="107"/>
      <c r="IBC9" s="107"/>
      <c r="IBD9" s="107"/>
      <c r="IBE9" s="107"/>
      <c r="IBF9" s="107"/>
      <c r="IBG9" s="107"/>
      <c r="IBH9" s="107"/>
      <c r="IBI9" s="107"/>
      <c r="IBJ9" s="107"/>
      <c r="IBK9" s="107"/>
      <c r="IBL9" s="107"/>
      <c r="IBM9" s="107"/>
      <c r="IBN9" s="107"/>
      <c r="IBO9" s="107"/>
      <c r="IBP9" s="107"/>
      <c r="IBQ9" s="107"/>
      <c r="IBR9" s="107"/>
      <c r="IBS9" s="107"/>
      <c r="IBT9" s="107"/>
      <c r="IBU9" s="107"/>
      <c r="IBV9" s="107"/>
      <c r="IBW9" s="107"/>
      <c r="IBX9" s="107"/>
      <c r="IBY9" s="107"/>
      <c r="IBZ9" s="107"/>
      <c r="ICA9" s="107"/>
      <c r="ICB9" s="107"/>
      <c r="ICC9" s="107"/>
      <c r="ICD9" s="107"/>
      <c r="ICE9" s="107"/>
      <c r="ICF9" s="107"/>
      <c r="ICG9" s="107"/>
      <c r="ICH9" s="107"/>
      <c r="ICI9" s="107"/>
      <c r="ICJ9" s="107"/>
      <c r="ICK9" s="107"/>
      <c r="ICL9" s="107"/>
      <c r="ICM9" s="107"/>
      <c r="ICN9" s="107"/>
      <c r="ICO9" s="107"/>
      <c r="ICP9" s="107"/>
      <c r="ICQ9" s="107"/>
      <c r="ICR9" s="107"/>
      <c r="ICS9" s="107"/>
      <c r="ICT9" s="107"/>
      <c r="ICU9" s="107"/>
      <c r="ICV9" s="107"/>
      <c r="ICW9" s="107"/>
      <c r="ICX9" s="107"/>
      <c r="ICY9" s="107"/>
      <c r="ICZ9" s="107"/>
      <c r="IDA9" s="107"/>
      <c r="IDB9" s="107"/>
      <c r="IDC9" s="107"/>
      <c r="IDD9" s="107"/>
      <c r="IDE9" s="107"/>
      <c r="IDF9" s="107"/>
      <c r="IDG9" s="107"/>
      <c r="IDH9" s="107"/>
      <c r="IDI9" s="107"/>
      <c r="IDJ9" s="107"/>
      <c r="IDK9" s="107"/>
      <c r="IDL9" s="107"/>
      <c r="IDM9" s="107"/>
      <c r="IDN9" s="107"/>
      <c r="IDO9" s="107"/>
      <c r="IDP9" s="107"/>
      <c r="IDQ9" s="107"/>
      <c r="IDR9" s="107"/>
      <c r="IDS9" s="107"/>
      <c r="IDT9" s="107"/>
      <c r="IDU9" s="107"/>
      <c r="IDV9" s="107"/>
      <c r="IDW9" s="107"/>
      <c r="IDX9" s="107"/>
      <c r="IDY9" s="107"/>
      <c r="IDZ9" s="107"/>
      <c r="IEA9" s="107"/>
      <c r="IEB9" s="107"/>
      <c r="IEC9" s="107"/>
      <c r="IED9" s="107"/>
      <c r="IEE9" s="107"/>
      <c r="IEF9" s="107"/>
      <c r="IEG9" s="107"/>
      <c r="IEH9" s="107"/>
      <c r="IEI9" s="107"/>
      <c r="IEJ9" s="107"/>
      <c r="IEK9" s="107"/>
      <c r="IEL9" s="107"/>
      <c r="IEM9" s="107"/>
      <c r="IEN9" s="107"/>
      <c r="IEO9" s="107"/>
      <c r="IEP9" s="107"/>
      <c r="IEQ9" s="107"/>
      <c r="IER9" s="107"/>
      <c r="IES9" s="107"/>
      <c r="IET9" s="107"/>
      <c r="IEU9" s="107"/>
      <c r="IEV9" s="107"/>
      <c r="IEW9" s="107"/>
      <c r="IEX9" s="107"/>
      <c r="IEY9" s="107"/>
      <c r="IEZ9" s="107"/>
      <c r="IFA9" s="107"/>
      <c r="IFB9" s="107"/>
      <c r="IFC9" s="107"/>
      <c r="IFD9" s="107"/>
      <c r="IFE9" s="107"/>
      <c r="IFF9" s="107"/>
      <c r="IFG9" s="107"/>
      <c r="IFH9" s="107"/>
      <c r="IFI9" s="107"/>
      <c r="IFJ9" s="107"/>
      <c r="IFK9" s="107"/>
      <c r="IFL9" s="107"/>
      <c r="IFM9" s="107"/>
      <c r="IFN9" s="107"/>
      <c r="IFO9" s="107"/>
      <c r="IFP9" s="107"/>
      <c r="IFQ9" s="107"/>
      <c r="IFR9" s="107"/>
      <c r="IFS9" s="107"/>
      <c r="IFT9" s="107"/>
      <c r="IFU9" s="107"/>
      <c r="IFV9" s="107"/>
      <c r="IFW9" s="107"/>
      <c r="IFX9" s="107"/>
      <c r="IFY9" s="107"/>
      <c r="IFZ9" s="107"/>
      <c r="IGA9" s="107"/>
      <c r="IGB9" s="107"/>
      <c r="IGC9" s="107"/>
      <c r="IGD9" s="107"/>
      <c r="IGE9" s="107"/>
      <c r="IGF9" s="107"/>
      <c r="IGG9" s="107"/>
      <c r="IGH9" s="107"/>
      <c r="IGI9" s="107"/>
      <c r="IGJ9" s="107"/>
      <c r="IGK9" s="107"/>
      <c r="IGL9" s="107"/>
      <c r="IGM9" s="107"/>
      <c r="IGN9" s="107"/>
      <c r="IGO9" s="107"/>
      <c r="IGP9" s="107"/>
      <c r="IGQ9" s="107"/>
      <c r="IGR9" s="107"/>
      <c r="IGS9" s="107"/>
      <c r="IGT9" s="107"/>
      <c r="IGU9" s="107"/>
      <c r="IGV9" s="107"/>
      <c r="IGW9" s="107"/>
      <c r="IGX9" s="107"/>
      <c r="IGY9" s="107"/>
      <c r="IGZ9" s="107"/>
      <c r="IHA9" s="107"/>
      <c r="IHB9" s="107"/>
      <c r="IHC9" s="107"/>
      <c r="IHD9" s="107"/>
      <c r="IHE9" s="107"/>
      <c r="IHF9" s="107"/>
      <c r="IHG9" s="107"/>
      <c r="IHH9" s="107"/>
      <c r="IHI9" s="107"/>
      <c r="IHJ9" s="107"/>
      <c r="IHK9" s="107"/>
      <c r="IHL9" s="107"/>
      <c r="IHM9" s="107"/>
      <c r="IHN9" s="107"/>
      <c r="IHO9" s="107"/>
      <c r="IHP9" s="107"/>
      <c r="IHQ9" s="107"/>
      <c r="IHR9" s="107"/>
      <c r="IHS9" s="107"/>
      <c r="IHT9" s="107"/>
      <c r="IHU9" s="107"/>
      <c r="IHV9" s="107"/>
      <c r="IHW9" s="107"/>
      <c r="IHX9" s="107"/>
      <c r="IHY9" s="107"/>
      <c r="IHZ9" s="107"/>
      <c r="IIA9" s="107"/>
      <c r="IIB9" s="107"/>
      <c r="IIC9" s="107"/>
      <c r="IID9" s="107"/>
      <c r="IIE9" s="107"/>
      <c r="IIF9" s="107"/>
      <c r="IIG9" s="107"/>
      <c r="IIH9" s="107"/>
      <c r="III9" s="107"/>
      <c r="IIJ9" s="107"/>
      <c r="IIK9" s="107"/>
      <c r="IIL9" s="107"/>
      <c r="IIM9" s="107"/>
      <c r="IIN9" s="107"/>
      <c r="IIO9" s="107"/>
      <c r="IIP9" s="107"/>
      <c r="IIQ9" s="107"/>
      <c r="IIR9" s="107"/>
      <c r="IIS9" s="107"/>
      <c r="IIT9" s="107"/>
      <c r="IIU9" s="107"/>
      <c r="IIV9" s="107"/>
      <c r="IIW9" s="107"/>
      <c r="IIX9" s="107"/>
      <c r="IIY9" s="107"/>
      <c r="IIZ9" s="107"/>
      <c r="IJA9" s="107"/>
      <c r="IJB9" s="107"/>
      <c r="IJC9" s="107"/>
      <c r="IJD9" s="107"/>
      <c r="IJE9" s="107"/>
      <c r="IJF9" s="107"/>
      <c r="IJG9" s="107"/>
      <c r="IJH9" s="107"/>
      <c r="IJI9" s="107"/>
      <c r="IJJ9" s="107"/>
      <c r="IJK9" s="107"/>
      <c r="IJL9" s="107"/>
      <c r="IJM9" s="107"/>
      <c r="IJN9" s="107"/>
      <c r="IJO9" s="107"/>
      <c r="IJP9" s="107"/>
      <c r="IJQ9" s="107"/>
      <c r="IJR9" s="107"/>
      <c r="IJS9" s="107"/>
      <c r="IJT9" s="107"/>
      <c r="IJU9" s="107"/>
      <c r="IJV9" s="107"/>
      <c r="IJW9" s="107"/>
      <c r="IJX9" s="107"/>
      <c r="IJY9" s="107"/>
      <c r="IJZ9" s="107"/>
      <c r="IKA9" s="107"/>
      <c r="IKB9" s="107"/>
      <c r="IKC9" s="107"/>
      <c r="IKD9" s="107"/>
      <c r="IKE9" s="107"/>
      <c r="IKF9" s="107"/>
      <c r="IKG9" s="107"/>
      <c r="IKH9" s="107"/>
      <c r="IKI9" s="107"/>
      <c r="IKJ9" s="107"/>
      <c r="IKK9" s="107"/>
      <c r="IKL9" s="107"/>
      <c r="IKM9" s="107"/>
      <c r="IKN9" s="107"/>
      <c r="IKO9" s="107"/>
      <c r="IKP9" s="107"/>
      <c r="IKQ9" s="107"/>
      <c r="IKR9" s="107"/>
      <c r="IKS9" s="107"/>
      <c r="IKT9" s="107"/>
      <c r="IKU9" s="107"/>
      <c r="IKV9" s="107"/>
      <c r="IKW9" s="107"/>
      <c r="IKX9" s="107"/>
      <c r="IKY9" s="107"/>
      <c r="IKZ9" s="107"/>
      <c r="ILA9" s="107"/>
      <c r="ILB9" s="107"/>
      <c r="ILC9" s="107"/>
      <c r="ILD9" s="107"/>
      <c r="ILE9" s="107"/>
      <c r="ILF9" s="107"/>
      <c r="ILG9" s="107"/>
      <c r="ILH9" s="107"/>
      <c r="ILI9" s="107"/>
      <c r="ILJ9" s="107"/>
      <c r="ILK9" s="107"/>
      <c r="ILL9" s="107"/>
      <c r="ILM9" s="107"/>
      <c r="ILN9" s="107"/>
      <c r="ILO9" s="107"/>
      <c r="ILP9" s="107"/>
      <c r="ILQ9" s="107"/>
      <c r="ILR9" s="107"/>
      <c r="ILS9" s="107"/>
      <c r="ILT9" s="107"/>
      <c r="ILU9" s="107"/>
      <c r="ILV9" s="107"/>
      <c r="ILW9" s="107"/>
      <c r="ILX9" s="107"/>
      <c r="ILY9" s="107"/>
      <c r="ILZ9" s="107"/>
      <c r="IMA9" s="107"/>
      <c r="IMB9" s="107"/>
      <c r="IMC9" s="107"/>
      <c r="IMD9" s="107"/>
      <c r="IME9" s="107"/>
      <c r="IMF9" s="107"/>
      <c r="IMG9" s="107"/>
      <c r="IMH9" s="107"/>
      <c r="IMI9" s="107"/>
      <c r="IMJ9" s="107"/>
      <c r="IMK9" s="107"/>
      <c r="IML9" s="107"/>
      <c r="IMM9" s="107"/>
      <c r="IMN9" s="107"/>
      <c r="IMO9" s="107"/>
      <c r="IMP9" s="107"/>
      <c r="IMQ9" s="107"/>
      <c r="IMR9" s="107"/>
      <c r="IMS9" s="107"/>
      <c r="IMT9" s="107"/>
      <c r="IMU9" s="107"/>
      <c r="IMV9" s="107"/>
      <c r="IMW9" s="107"/>
      <c r="IMX9" s="107"/>
      <c r="IMY9" s="107"/>
      <c r="IMZ9" s="107"/>
      <c r="INA9" s="107"/>
      <c r="INB9" s="107"/>
      <c r="INC9" s="107"/>
      <c r="IND9" s="107"/>
      <c r="INE9" s="107"/>
      <c r="INF9" s="107"/>
      <c r="ING9" s="107"/>
      <c r="INH9" s="107"/>
      <c r="INI9" s="107"/>
      <c r="INJ9" s="107"/>
      <c r="INK9" s="107"/>
      <c r="INL9" s="107"/>
      <c r="INM9" s="107"/>
      <c r="INN9" s="107"/>
      <c r="INO9" s="107"/>
      <c r="INP9" s="107"/>
      <c r="INQ9" s="107"/>
      <c r="INR9" s="107"/>
      <c r="INS9" s="107"/>
      <c r="INT9" s="107"/>
      <c r="INU9" s="107"/>
      <c r="INV9" s="107"/>
      <c r="INW9" s="107"/>
      <c r="INX9" s="107"/>
      <c r="INY9" s="107"/>
      <c r="INZ9" s="107"/>
      <c r="IOA9" s="107"/>
      <c r="IOB9" s="107"/>
      <c r="IOC9" s="107"/>
      <c r="IOD9" s="107"/>
      <c r="IOE9" s="107"/>
      <c r="IOF9" s="107"/>
      <c r="IOG9" s="107"/>
      <c r="IOH9" s="107"/>
      <c r="IOI9" s="107"/>
      <c r="IOJ9" s="107"/>
      <c r="IOK9" s="107"/>
      <c r="IOL9" s="107"/>
      <c r="IOM9" s="107"/>
      <c r="ION9" s="107"/>
      <c r="IOO9" s="107"/>
      <c r="IOP9" s="107"/>
      <c r="IOQ9" s="107"/>
      <c r="IOR9" s="107"/>
      <c r="IOS9" s="107"/>
      <c r="IOT9" s="107"/>
      <c r="IOU9" s="107"/>
      <c r="IOV9" s="107"/>
      <c r="IOW9" s="107"/>
      <c r="IOX9" s="107"/>
      <c r="IOY9" s="107"/>
      <c r="IOZ9" s="107"/>
      <c r="IPA9" s="107"/>
      <c r="IPB9" s="107"/>
      <c r="IPC9" s="107"/>
      <c r="IPD9" s="107"/>
      <c r="IPE9" s="107"/>
      <c r="IPF9" s="107"/>
      <c r="IPG9" s="107"/>
      <c r="IPH9" s="107"/>
      <c r="IPI9" s="107"/>
      <c r="IPJ9" s="107"/>
      <c r="IPK9" s="107"/>
      <c r="IPL9" s="107"/>
      <c r="IPM9" s="107"/>
      <c r="IPN9" s="107"/>
      <c r="IPO9" s="107"/>
      <c r="IPP9" s="107"/>
      <c r="IPQ9" s="107"/>
      <c r="IPR9" s="107"/>
      <c r="IPS9" s="107"/>
      <c r="IPT9" s="107"/>
      <c r="IPU9" s="107"/>
      <c r="IPV9" s="107"/>
      <c r="IPW9" s="107"/>
      <c r="IPX9" s="107"/>
      <c r="IPY9" s="107"/>
      <c r="IPZ9" s="107"/>
      <c r="IQA9" s="107"/>
      <c r="IQB9" s="107"/>
      <c r="IQC9" s="107"/>
      <c r="IQD9" s="107"/>
      <c r="IQE9" s="107"/>
      <c r="IQF9" s="107"/>
      <c r="IQG9" s="107"/>
      <c r="IQH9" s="107"/>
      <c r="IQI9" s="107"/>
      <c r="IQJ9" s="107"/>
      <c r="IQK9" s="107"/>
      <c r="IQL9" s="107"/>
      <c r="IQM9" s="107"/>
      <c r="IQN9" s="107"/>
      <c r="IQO9" s="107"/>
      <c r="IQP9" s="107"/>
      <c r="IQQ9" s="107"/>
      <c r="IQR9" s="107"/>
      <c r="IQS9" s="107"/>
      <c r="IQT9" s="107"/>
      <c r="IQU9" s="107"/>
      <c r="IQV9" s="107"/>
      <c r="IQW9" s="107"/>
      <c r="IQX9" s="107"/>
      <c r="IQY9" s="107"/>
      <c r="IQZ9" s="107"/>
      <c r="IRA9" s="107"/>
      <c r="IRB9" s="107"/>
      <c r="IRC9" s="107"/>
      <c r="IRD9" s="107"/>
      <c r="IRE9" s="107"/>
      <c r="IRF9" s="107"/>
      <c r="IRG9" s="107"/>
      <c r="IRH9" s="107"/>
      <c r="IRI9" s="107"/>
      <c r="IRJ9" s="107"/>
      <c r="IRK9" s="107"/>
      <c r="IRL9" s="107"/>
      <c r="IRM9" s="107"/>
      <c r="IRN9" s="107"/>
      <c r="IRO9" s="107"/>
      <c r="IRP9" s="107"/>
      <c r="IRQ9" s="107"/>
      <c r="IRR9" s="107"/>
      <c r="IRS9" s="107"/>
      <c r="IRT9" s="107"/>
      <c r="IRU9" s="107"/>
      <c r="IRV9" s="107"/>
      <c r="IRW9" s="107"/>
      <c r="IRX9" s="107"/>
      <c r="IRY9" s="107"/>
      <c r="IRZ9" s="107"/>
      <c r="ISA9" s="107"/>
      <c r="ISB9" s="107"/>
      <c r="ISC9" s="107"/>
      <c r="ISD9" s="107"/>
      <c r="ISE9" s="107"/>
      <c r="ISF9" s="107"/>
      <c r="ISG9" s="107"/>
      <c r="ISH9" s="107"/>
      <c r="ISI9" s="107"/>
      <c r="ISJ9" s="107"/>
      <c r="ISK9" s="107"/>
      <c r="ISL9" s="107"/>
      <c r="ISM9" s="107"/>
      <c r="ISN9" s="107"/>
      <c r="ISO9" s="107"/>
      <c r="ISP9" s="107"/>
      <c r="ISQ9" s="107"/>
      <c r="ISR9" s="107"/>
      <c r="ISS9" s="107"/>
      <c r="IST9" s="107"/>
      <c r="ISU9" s="107"/>
      <c r="ISV9" s="107"/>
      <c r="ISW9" s="107"/>
      <c r="ISX9" s="107"/>
      <c r="ISY9" s="107"/>
      <c r="ISZ9" s="107"/>
      <c r="ITA9" s="107"/>
      <c r="ITB9" s="107"/>
      <c r="ITC9" s="107"/>
      <c r="ITD9" s="107"/>
      <c r="ITE9" s="107"/>
      <c r="ITF9" s="107"/>
      <c r="ITG9" s="107"/>
      <c r="ITH9" s="107"/>
      <c r="ITI9" s="107"/>
      <c r="ITJ9" s="107"/>
      <c r="ITK9" s="107"/>
      <c r="ITL9" s="107"/>
      <c r="ITM9" s="107"/>
      <c r="ITN9" s="107"/>
      <c r="ITO9" s="107"/>
      <c r="ITP9" s="107"/>
      <c r="ITQ9" s="107"/>
      <c r="ITR9" s="107"/>
      <c r="ITS9" s="107"/>
      <c r="ITT9" s="107"/>
      <c r="ITU9" s="107"/>
      <c r="ITV9" s="107"/>
      <c r="ITW9" s="107"/>
      <c r="ITX9" s="107"/>
      <c r="ITY9" s="107"/>
      <c r="ITZ9" s="107"/>
      <c r="IUA9" s="107"/>
      <c r="IUB9" s="107"/>
      <c r="IUC9" s="107"/>
      <c r="IUD9" s="107"/>
      <c r="IUE9" s="107"/>
      <c r="IUF9" s="107"/>
      <c r="IUG9" s="107"/>
      <c r="IUH9" s="107"/>
      <c r="IUI9" s="107"/>
      <c r="IUJ9" s="107"/>
      <c r="IUK9" s="107"/>
      <c r="IUL9" s="107"/>
      <c r="IUM9" s="107"/>
      <c r="IUN9" s="107"/>
      <c r="IUO9" s="107"/>
      <c r="IUP9" s="107"/>
      <c r="IUQ9" s="107"/>
      <c r="IUR9" s="107"/>
      <c r="IUS9" s="107"/>
      <c r="IUT9" s="107"/>
      <c r="IUU9" s="107"/>
      <c r="IUV9" s="107"/>
      <c r="IUW9" s="107"/>
      <c r="IUX9" s="107"/>
      <c r="IUY9" s="107"/>
      <c r="IUZ9" s="107"/>
      <c r="IVA9" s="107"/>
      <c r="IVB9" s="107"/>
      <c r="IVC9" s="107"/>
      <c r="IVD9" s="107"/>
      <c r="IVE9" s="107"/>
      <c r="IVF9" s="107"/>
      <c r="IVG9" s="107"/>
      <c r="IVH9" s="107"/>
      <c r="IVI9" s="107"/>
      <c r="IVJ9" s="107"/>
      <c r="IVK9" s="107"/>
      <c r="IVL9" s="107"/>
      <c r="IVM9" s="107"/>
      <c r="IVN9" s="107"/>
      <c r="IVO9" s="107"/>
      <c r="IVP9" s="107"/>
      <c r="IVQ9" s="107"/>
      <c r="IVR9" s="107"/>
      <c r="IVS9" s="107"/>
      <c r="IVT9" s="107"/>
      <c r="IVU9" s="107"/>
      <c r="IVV9" s="107"/>
      <c r="IVW9" s="107"/>
      <c r="IVX9" s="107"/>
      <c r="IVY9" s="107"/>
      <c r="IVZ9" s="107"/>
      <c r="IWA9" s="107"/>
      <c r="IWB9" s="107"/>
      <c r="IWC9" s="107"/>
      <c r="IWD9" s="107"/>
      <c r="IWE9" s="107"/>
      <c r="IWF9" s="107"/>
      <c r="IWG9" s="107"/>
      <c r="IWH9" s="107"/>
      <c r="IWI9" s="107"/>
      <c r="IWJ9" s="107"/>
      <c r="IWK9" s="107"/>
      <c r="IWL9" s="107"/>
      <c r="IWM9" s="107"/>
      <c r="IWN9" s="107"/>
      <c r="IWO9" s="107"/>
      <c r="IWP9" s="107"/>
      <c r="IWQ9" s="107"/>
      <c r="IWR9" s="107"/>
      <c r="IWS9" s="107"/>
      <c r="IWT9" s="107"/>
      <c r="IWU9" s="107"/>
      <c r="IWV9" s="107"/>
      <c r="IWW9" s="107"/>
      <c r="IWX9" s="107"/>
      <c r="IWY9" s="107"/>
      <c r="IWZ9" s="107"/>
      <c r="IXA9" s="107"/>
      <c r="IXB9" s="107"/>
      <c r="IXC9" s="107"/>
      <c r="IXD9" s="107"/>
      <c r="IXE9" s="107"/>
      <c r="IXF9" s="107"/>
      <c r="IXG9" s="107"/>
      <c r="IXH9" s="107"/>
      <c r="IXI9" s="107"/>
      <c r="IXJ9" s="107"/>
      <c r="IXK9" s="107"/>
      <c r="IXL9" s="107"/>
      <c r="IXM9" s="107"/>
      <c r="IXN9" s="107"/>
      <c r="IXO9" s="107"/>
      <c r="IXP9" s="107"/>
      <c r="IXQ9" s="107"/>
      <c r="IXR9" s="107"/>
      <c r="IXS9" s="107"/>
      <c r="IXT9" s="107"/>
      <c r="IXU9" s="107"/>
      <c r="IXV9" s="107"/>
      <c r="IXW9" s="107"/>
      <c r="IXX9" s="107"/>
      <c r="IXY9" s="107"/>
      <c r="IXZ9" s="107"/>
      <c r="IYA9" s="107"/>
      <c r="IYB9" s="107"/>
      <c r="IYC9" s="107"/>
      <c r="IYD9" s="107"/>
      <c r="IYE9" s="107"/>
      <c r="IYF9" s="107"/>
      <c r="IYG9" s="107"/>
      <c r="IYH9" s="107"/>
      <c r="IYI9" s="107"/>
      <c r="IYJ9" s="107"/>
      <c r="IYK9" s="107"/>
      <c r="IYL9" s="107"/>
      <c r="IYM9" s="107"/>
      <c r="IYN9" s="107"/>
      <c r="IYO9" s="107"/>
      <c r="IYP9" s="107"/>
      <c r="IYQ9" s="107"/>
      <c r="IYR9" s="107"/>
      <c r="IYS9" s="107"/>
      <c r="IYT9" s="107"/>
      <c r="IYU9" s="107"/>
      <c r="IYV9" s="107"/>
      <c r="IYW9" s="107"/>
      <c r="IYX9" s="107"/>
      <c r="IYY9" s="107"/>
      <c r="IYZ9" s="107"/>
      <c r="IZA9" s="107"/>
      <c r="IZB9" s="107"/>
      <c r="IZC9" s="107"/>
      <c r="IZD9" s="107"/>
      <c r="IZE9" s="107"/>
      <c r="IZF9" s="107"/>
      <c r="IZG9" s="107"/>
      <c r="IZH9" s="107"/>
      <c r="IZI9" s="107"/>
      <c r="IZJ9" s="107"/>
      <c r="IZK9" s="107"/>
      <c r="IZL9" s="107"/>
      <c r="IZM9" s="107"/>
      <c r="IZN9" s="107"/>
      <c r="IZO9" s="107"/>
      <c r="IZP9" s="107"/>
      <c r="IZQ9" s="107"/>
      <c r="IZR9" s="107"/>
      <c r="IZS9" s="107"/>
      <c r="IZT9" s="107"/>
      <c r="IZU9" s="107"/>
      <c r="IZV9" s="107"/>
      <c r="IZW9" s="107"/>
      <c r="IZX9" s="107"/>
      <c r="IZY9" s="107"/>
      <c r="IZZ9" s="107"/>
      <c r="JAA9" s="107"/>
      <c r="JAB9" s="107"/>
      <c r="JAC9" s="107"/>
      <c r="JAD9" s="107"/>
      <c r="JAE9" s="107"/>
      <c r="JAF9" s="107"/>
      <c r="JAG9" s="107"/>
      <c r="JAH9" s="107"/>
      <c r="JAI9" s="107"/>
      <c r="JAJ9" s="107"/>
      <c r="JAK9" s="107"/>
      <c r="JAL9" s="107"/>
      <c r="JAM9" s="107"/>
      <c r="JAN9" s="107"/>
      <c r="JAO9" s="107"/>
      <c r="JAP9" s="107"/>
      <c r="JAQ9" s="107"/>
      <c r="JAR9" s="107"/>
      <c r="JAS9" s="107"/>
      <c r="JAT9" s="107"/>
      <c r="JAU9" s="107"/>
      <c r="JAV9" s="107"/>
      <c r="JAW9" s="107"/>
      <c r="JAX9" s="107"/>
      <c r="JAY9" s="107"/>
      <c r="JAZ9" s="107"/>
      <c r="JBA9" s="107"/>
      <c r="JBB9" s="107"/>
      <c r="JBC9" s="107"/>
      <c r="JBD9" s="107"/>
      <c r="JBE9" s="107"/>
      <c r="JBF9" s="107"/>
      <c r="JBG9" s="107"/>
      <c r="JBH9" s="107"/>
      <c r="JBI9" s="107"/>
      <c r="JBJ9" s="107"/>
      <c r="JBK9" s="107"/>
      <c r="JBL9" s="107"/>
      <c r="JBM9" s="107"/>
      <c r="JBN9" s="107"/>
      <c r="JBO9" s="107"/>
      <c r="JBP9" s="107"/>
      <c r="JBQ9" s="107"/>
      <c r="JBR9" s="107"/>
      <c r="JBS9" s="107"/>
      <c r="JBT9" s="107"/>
      <c r="JBU9" s="107"/>
      <c r="JBV9" s="107"/>
      <c r="JBW9" s="107"/>
      <c r="JBX9" s="107"/>
      <c r="JBY9" s="107"/>
      <c r="JBZ9" s="107"/>
      <c r="JCA9" s="107"/>
      <c r="JCB9" s="107"/>
      <c r="JCC9" s="107"/>
      <c r="JCD9" s="107"/>
      <c r="JCE9" s="107"/>
      <c r="JCF9" s="107"/>
      <c r="JCG9" s="107"/>
      <c r="JCH9" s="107"/>
      <c r="JCI9" s="107"/>
      <c r="JCJ9" s="107"/>
      <c r="JCK9" s="107"/>
      <c r="JCL9" s="107"/>
      <c r="JCM9" s="107"/>
      <c r="JCN9" s="107"/>
      <c r="JCO9" s="107"/>
      <c r="JCP9" s="107"/>
      <c r="JCQ9" s="107"/>
      <c r="JCR9" s="107"/>
      <c r="JCS9" s="107"/>
      <c r="JCT9" s="107"/>
      <c r="JCU9" s="107"/>
      <c r="JCV9" s="107"/>
      <c r="JCW9" s="107"/>
      <c r="JCX9" s="107"/>
      <c r="JCY9" s="107"/>
      <c r="JCZ9" s="107"/>
      <c r="JDA9" s="107"/>
      <c r="JDB9" s="107"/>
      <c r="JDC9" s="107"/>
      <c r="JDD9" s="107"/>
      <c r="JDE9" s="107"/>
      <c r="JDF9" s="107"/>
      <c r="JDG9" s="107"/>
      <c r="JDH9" s="107"/>
      <c r="JDI9" s="107"/>
      <c r="JDJ9" s="107"/>
      <c r="JDK9" s="107"/>
      <c r="JDL9" s="107"/>
      <c r="JDM9" s="107"/>
      <c r="JDN9" s="107"/>
      <c r="JDO9" s="107"/>
      <c r="JDP9" s="107"/>
      <c r="JDQ9" s="107"/>
      <c r="JDR9" s="107"/>
      <c r="JDS9" s="107"/>
      <c r="JDT9" s="107"/>
      <c r="JDU9" s="107"/>
      <c r="JDV9" s="107"/>
      <c r="JDW9" s="107"/>
      <c r="JDX9" s="107"/>
      <c r="JDY9" s="107"/>
      <c r="JDZ9" s="107"/>
      <c r="JEA9" s="107"/>
      <c r="JEB9" s="107"/>
      <c r="JEC9" s="107"/>
      <c r="JED9" s="107"/>
      <c r="JEE9" s="107"/>
      <c r="JEF9" s="107"/>
      <c r="JEG9" s="107"/>
      <c r="JEH9" s="107"/>
      <c r="JEI9" s="107"/>
      <c r="JEJ9" s="107"/>
      <c r="JEK9" s="107"/>
      <c r="JEL9" s="107"/>
      <c r="JEM9" s="107"/>
      <c r="JEN9" s="107"/>
      <c r="JEO9" s="107"/>
      <c r="JEP9" s="107"/>
      <c r="JEQ9" s="107"/>
      <c r="JER9" s="107"/>
      <c r="JES9" s="107"/>
      <c r="JET9" s="107"/>
      <c r="JEU9" s="107"/>
      <c r="JEV9" s="107"/>
      <c r="JEW9" s="107"/>
      <c r="JEX9" s="107"/>
      <c r="JEY9" s="107"/>
      <c r="JEZ9" s="107"/>
      <c r="JFA9" s="107"/>
      <c r="JFB9" s="107"/>
      <c r="JFC9" s="107"/>
      <c r="JFD9" s="107"/>
      <c r="JFE9" s="107"/>
      <c r="JFF9" s="107"/>
      <c r="JFG9" s="107"/>
      <c r="JFH9" s="107"/>
      <c r="JFI9" s="107"/>
      <c r="JFJ9" s="107"/>
      <c r="JFK9" s="107"/>
      <c r="JFL9" s="107"/>
      <c r="JFM9" s="107"/>
      <c r="JFN9" s="107"/>
      <c r="JFO9" s="107"/>
      <c r="JFP9" s="107"/>
      <c r="JFQ9" s="107"/>
      <c r="JFR9" s="107"/>
      <c r="JFS9" s="107"/>
      <c r="JFT9" s="107"/>
      <c r="JFU9" s="107"/>
      <c r="JFV9" s="107"/>
      <c r="JFW9" s="107"/>
      <c r="JFX9" s="107"/>
      <c r="JFY9" s="107"/>
      <c r="JFZ9" s="107"/>
      <c r="JGA9" s="107"/>
      <c r="JGB9" s="107"/>
      <c r="JGC9" s="107"/>
      <c r="JGD9" s="107"/>
      <c r="JGE9" s="107"/>
      <c r="JGF9" s="107"/>
      <c r="JGG9" s="107"/>
      <c r="JGH9" s="107"/>
      <c r="JGI9" s="107"/>
      <c r="JGJ9" s="107"/>
      <c r="JGK9" s="107"/>
      <c r="JGL9" s="107"/>
      <c r="JGM9" s="107"/>
      <c r="JGN9" s="107"/>
      <c r="JGO9" s="107"/>
      <c r="JGP9" s="107"/>
      <c r="JGQ9" s="107"/>
      <c r="JGR9" s="107"/>
      <c r="JGS9" s="107"/>
      <c r="JGT9" s="107"/>
      <c r="JGU9" s="107"/>
      <c r="JGV9" s="107"/>
      <c r="JGW9" s="107"/>
      <c r="JGX9" s="107"/>
      <c r="JGY9" s="107"/>
      <c r="JGZ9" s="107"/>
      <c r="JHA9" s="107"/>
      <c r="JHB9" s="107"/>
      <c r="JHC9" s="107"/>
      <c r="JHD9" s="107"/>
      <c r="JHE9" s="107"/>
      <c r="JHF9" s="107"/>
      <c r="JHG9" s="107"/>
      <c r="JHH9" s="107"/>
      <c r="JHI9" s="107"/>
      <c r="JHJ9" s="107"/>
      <c r="JHK9" s="107"/>
      <c r="JHL9" s="107"/>
      <c r="JHM9" s="107"/>
      <c r="JHN9" s="107"/>
      <c r="JHO9" s="107"/>
      <c r="JHP9" s="107"/>
      <c r="JHQ9" s="107"/>
      <c r="JHR9" s="107"/>
      <c r="JHS9" s="107"/>
      <c r="JHT9" s="107"/>
      <c r="JHU9" s="107"/>
      <c r="JHV9" s="107"/>
      <c r="JHW9" s="107"/>
      <c r="JHX9" s="107"/>
      <c r="JHY9" s="107"/>
      <c r="JHZ9" s="107"/>
      <c r="JIA9" s="107"/>
      <c r="JIB9" s="107"/>
      <c r="JIC9" s="107"/>
      <c r="JID9" s="107"/>
      <c r="JIE9" s="107"/>
      <c r="JIF9" s="107"/>
      <c r="JIG9" s="107"/>
      <c r="JIH9" s="107"/>
      <c r="JII9" s="107"/>
      <c r="JIJ9" s="107"/>
      <c r="JIK9" s="107"/>
      <c r="JIL9" s="107"/>
      <c r="JIM9" s="107"/>
      <c r="JIN9" s="107"/>
      <c r="JIO9" s="107"/>
      <c r="JIP9" s="107"/>
      <c r="JIQ9" s="107"/>
      <c r="JIR9" s="107"/>
      <c r="JIS9" s="107"/>
      <c r="JIT9" s="107"/>
      <c r="JIU9" s="107"/>
      <c r="JIV9" s="107"/>
      <c r="JIW9" s="107"/>
      <c r="JIX9" s="107"/>
      <c r="JIY9" s="107"/>
      <c r="JIZ9" s="107"/>
      <c r="JJA9" s="107"/>
      <c r="JJB9" s="107"/>
      <c r="JJC9" s="107"/>
      <c r="JJD9" s="107"/>
      <c r="JJE9" s="107"/>
      <c r="JJF9" s="107"/>
      <c r="JJG9" s="107"/>
      <c r="JJH9" s="107"/>
      <c r="JJI9" s="107"/>
      <c r="JJJ9" s="107"/>
      <c r="JJK9" s="107"/>
      <c r="JJL9" s="107"/>
      <c r="JJM9" s="107"/>
      <c r="JJN9" s="107"/>
      <c r="JJO9" s="107"/>
      <c r="JJP9" s="107"/>
      <c r="JJQ9" s="107"/>
      <c r="JJR9" s="107"/>
      <c r="JJS9" s="107"/>
      <c r="JJT9" s="107"/>
      <c r="JJU9" s="107"/>
      <c r="JJV9" s="107"/>
      <c r="JJW9" s="107"/>
      <c r="JJX9" s="107"/>
      <c r="JJY9" s="107"/>
      <c r="JJZ9" s="107"/>
      <c r="JKA9" s="107"/>
      <c r="JKB9" s="107"/>
      <c r="JKC9" s="107"/>
      <c r="JKD9" s="107"/>
      <c r="JKE9" s="107"/>
      <c r="JKF9" s="107"/>
      <c r="JKG9" s="107"/>
      <c r="JKH9" s="107"/>
      <c r="JKI9" s="107"/>
      <c r="JKJ9" s="107"/>
      <c r="JKK9" s="107"/>
      <c r="JKL9" s="107"/>
      <c r="JKM9" s="107"/>
      <c r="JKN9" s="107"/>
      <c r="JKO9" s="107"/>
      <c r="JKP9" s="107"/>
      <c r="JKQ9" s="107"/>
      <c r="JKR9" s="107"/>
      <c r="JKS9" s="107"/>
      <c r="JKT9" s="107"/>
      <c r="JKU9" s="107"/>
      <c r="JKV9" s="107"/>
      <c r="JKW9" s="107"/>
      <c r="JKX9" s="107"/>
      <c r="JKY9" s="107"/>
      <c r="JKZ9" s="107"/>
      <c r="JLA9" s="107"/>
      <c r="JLB9" s="107"/>
      <c r="JLC9" s="107"/>
      <c r="JLD9" s="107"/>
      <c r="JLE9" s="107"/>
      <c r="JLF9" s="107"/>
      <c r="JLG9" s="107"/>
      <c r="JLH9" s="107"/>
      <c r="JLI9" s="107"/>
      <c r="JLJ9" s="107"/>
      <c r="JLK9" s="107"/>
      <c r="JLL9" s="107"/>
      <c r="JLM9" s="107"/>
      <c r="JLN9" s="107"/>
      <c r="JLO9" s="107"/>
      <c r="JLP9" s="107"/>
      <c r="JLQ9" s="107"/>
      <c r="JLR9" s="107"/>
      <c r="JLS9" s="107"/>
      <c r="JLT9" s="107"/>
      <c r="JLU9" s="107"/>
      <c r="JLV9" s="107"/>
      <c r="JLW9" s="107"/>
      <c r="JLX9" s="107"/>
      <c r="JLY9" s="107"/>
      <c r="JLZ9" s="107"/>
      <c r="JMA9" s="107"/>
      <c r="JMB9" s="107"/>
      <c r="JMC9" s="107"/>
      <c r="JMD9" s="107"/>
      <c r="JME9" s="107"/>
      <c r="JMF9" s="107"/>
      <c r="JMG9" s="107"/>
      <c r="JMH9" s="107"/>
      <c r="JMI9" s="107"/>
      <c r="JMJ9" s="107"/>
      <c r="JMK9" s="107"/>
      <c r="JML9" s="107"/>
      <c r="JMM9" s="107"/>
      <c r="JMN9" s="107"/>
      <c r="JMO9" s="107"/>
      <c r="JMP9" s="107"/>
      <c r="JMQ9" s="107"/>
      <c r="JMR9" s="107"/>
      <c r="JMS9" s="107"/>
      <c r="JMT9" s="107"/>
      <c r="JMU9" s="107"/>
      <c r="JMV9" s="107"/>
      <c r="JMW9" s="107"/>
      <c r="JMX9" s="107"/>
      <c r="JMY9" s="107"/>
      <c r="JMZ9" s="107"/>
      <c r="JNA9" s="107"/>
      <c r="JNB9" s="107"/>
      <c r="JNC9" s="107"/>
      <c r="JND9" s="107"/>
      <c r="JNE9" s="107"/>
      <c r="JNF9" s="107"/>
      <c r="JNG9" s="107"/>
      <c r="JNH9" s="107"/>
      <c r="JNI9" s="107"/>
      <c r="JNJ9" s="107"/>
      <c r="JNK9" s="107"/>
      <c r="JNL9" s="107"/>
      <c r="JNM9" s="107"/>
      <c r="JNN9" s="107"/>
      <c r="JNO9" s="107"/>
      <c r="JNP9" s="107"/>
      <c r="JNQ9" s="107"/>
      <c r="JNR9" s="107"/>
      <c r="JNS9" s="107"/>
      <c r="JNT9" s="107"/>
      <c r="JNU9" s="107"/>
      <c r="JNV9" s="107"/>
      <c r="JNW9" s="107"/>
      <c r="JNX9" s="107"/>
      <c r="JNY9" s="107"/>
      <c r="JNZ9" s="107"/>
      <c r="JOA9" s="107"/>
      <c r="JOB9" s="107"/>
      <c r="JOC9" s="107"/>
      <c r="JOD9" s="107"/>
      <c r="JOE9" s="107"/>
      <c r="JOF9" s="107"/>
      <c r="JOG9" s="107"/>
      <c r="JOH9" s="107"/>
      <c r="JOI9" s="107"/>
      <c r="JOJ9" s="107"/>
      <c r="JOK9" s="107"/>
      <c r="JOL9" s="107"/>
      <c r="JOM9" s="107"/>
      <c r="JON9" s="107"/>
      <c r="JOO9" s="107"/>
      <c r="JOP9" s="107"/>
      <c r="JOQ9" s="107"/>
      <c r="JOR9" s="107"/>
      <c r="JOS9" s="107"/>
      <c r="JOT9" s="107"/>
      <c r="JOU9" s="107"/>
      <c r="JOV9" s="107"/>
      <c r="JOW9" s="107"/>
      <c r="JOX9" s="107"/>
      <c r="JOY9" s="107"/>
      <c r="JOZ9" s="107"/>
      <c r="JPA9" s="107"/>
      <c r="JPB9" s="107"/>
      <c r="JPC9" s="107"/>
      <c r="JPD9" s="107"/>
      <c r="JPE9" s="107"/>
      <c r="JPF9" s="107"/>
      <c r="JPG9" s="107"/>
      <c r="JPH9" s="107"/>
      <c r="JPI9" s="107"/>
      <c r="JPJ9" s="107"/>
      <c r="JPK9" s="107"/>
      <c r="JPL9" s="107"/>
      <c r="JPM9" s="107"/>
      <c r="JPN9" s="107"/>
      <c r="JPO9" s="107"/>
      <c r="JPP9" s="107"/>
      <c r="JPQ9" s="107"/>
      <c r="JPR9" s="107"/>
      <c r="JPS9" s="107"/>
      <c r="JPT9" s="107"/>
      <c r="JPU9" s="107"/>
      <c r="JPV9" s="107"/>
      <c r="JPW9" s="107"/>
      <c r="JPX9" s="107"/>
      <c r="JPY9" s="107"/>
      <c r="JPZ9" s="107"/>
      <c r="JQA9" s="107"/>
      <c r="JQB9" s="107"/>
      <c r="JQC9" s="107"/>
      <c r="JQD9" s="107"/>
      <c r="JQE9" s="107"/>
      <c r="JQF9" s="107"/>
      <c r="JQG9" s="107"/>
      <c r="JQH9" s="107"/>
      <c r="JQI9" s="107"/>
      <c r="JQJ9" s="107"/>
      <c r="JQK9" s="107"/>
      <c r="JQL9" s="107"/>
      <c r="JQM9" s="107"/>
      <c r="JQN9" s="107"/>
      <c r="JQO9" s="107"/>
      <c r="JQP9" s="107"/>
      <c r="JQQ9" s="107"/>
      <c r="JQR9" s="107"/>
      <c r="JQS9" s="107"/>
      <c r="JQT9" s="107"/>
      <c r="JQU9" s="107"/>
      <c r="JQV9" s="107"/>
      <c r="JQW9" s="107"/>
      <c r="JQX9" s="107"/>
      <c r="JQY9" s="107"/>
      <c r="JQZ9" s="107"/>
      <c r="JRA9" s="107"/>
      <c r="JRB9" s="107"/>
      <c r="JRC9" s="107"/>
      <c r="JRD9" s="107"/>
      <c r="JRE9" s="107"/>
      <c r="JRF9" s="107"/>
      <c r="JRG9" s="107"/>
      <c r="JRH9" s="107"/>
      <c r="JRI9" s="107"/>
      <c r="JRJ9" s="107"/>
      <c r="JRK9" s="107"/>
      <c r="JRL9" s="107"/>
      <c r="JRM9" s="107"/>
      <c r="JRN9" s="107"/>
      <c r="JRO9" s="107"/>
      <c r="JRP9" s="107"/>
      <c r="JRQ9" s="107"/>
      <c r="JRR9" s="107"/>
      <c r="JRS9" s="107"/>
      <c r="JRT9" s="107"/>
      <c r="JRU9" s="107"/>
      <c r="JRV9" s="107"/>
      <c r="JRW9" s="107"/>
      <c r="JRX9" s="107"/>
      <c r="JRY9" s="107"/>
      <c r="JRZ9" s="107"/>
      <c r="JSA9" s="107"/>
      <c r="JSB9" s="107"/>
      <c r="JSC9" s="107"/>
      <c r="JSD9" s="107"/>
      <c r="JSE9" s="107"/>
      <c r="JSF9" s="107"/>
      <c r="JSG9" s="107"/>
      <c r="JSH9" s="107"/>
      <c r="JSI9" s="107"/>
      <c r="JSJ9" s="107"/>
      <c r="JSK9" s="107"/>
      <c r="JSL9" s="107"/>
      <c r="JSM9" s="107"/>
      <c r="JSN9" s="107"/>
      <c r="JSO9" s="107"/>
      <c r="JSP9" s="107"/>
      <c r="JSQ9" s="107"/>
      <c r="JSR9" s="107"/>
      <c r="JSS9" s="107"/>
      <c r="JST9" s="107"/>
      <c r="JSU9" s="107"/>
      <c r="JSV9" s="107"/>
      <c r="JSW9" s="107"/>
      <c r="JSX9" s="107"/>
      <c r="JSY9" s="107"/>
      <c r="JSZ9" s="107"/>
      <c r="JTA9" s="107"/>
      <c r="JTB9" s="107"/>
      <c r="JTC9" s="107"/>
      <c r="JTD9" s="107"/>
      <c r="JTE9" s="107"/>
      <c r="JTF9" s="107"/>
      <c r="JTG9" s="107"/>
      <c r="JTH9" s="107"/>
      <c r="JTI9" s="107"/>
      <c r="JTJ9" s="107"/>
      <c r="JTK9" s="107"/>
      <c r="JTL9" s="107"/>
      <c r="JTM9" s="107"/>
      <c r="JTN9" s="107"/>
      <c r="JTO9" s="107"/>
      <c r="JTP9" s="107"/>
      <c r="JTQ9" s="107"/>
      <c r="JTR9" s="107"/>
      <c r="JTS9" s="107"/>
      <c r="JTT9" s="107"/>
      <c r="JTU9" s="107"/>
      <c r="JTV9" s="107"/>
      <c r="JTW9" s="107"/>
      <c r="JTX9" s="107"/>
      <c r="JTY9" s="107"/>
      <c r="JTZ9" s="107"/>
      <c r="JUA9" s="107"/>
      <c r="JUB9" s="107"/>
      <c r="JUC9" s="107"/>
      <c r="JUD9" s="107"/>
      <c r="JUE9" s="107"/>
      <c r="JUF9" s="107"/>
      <c r="JUG9" s="107"/>
      <c r="JUH9" s="107"/>
      <c r="JUI9" s="107"/>
      <c r="JUJ9" s="107"/>
      <c r="JUK9" s="107"/>
      <c r="JUL9" s="107"/>
      <c r="JUM9" s="107"/>
      <c r="JUN9" s="107"/>
      <c r="JUO9" s="107"/>
      <c r="JUP9" s="107"/>
      <c r="JUQ9" s="107"/>
      <c r="JUR9" s="107"/>
      <c r="JUS9" s="107"/>
      <c r="JUT9" s="107"/>
      <c r="JUU9" s="107"/>
      <c r="JUV9" s="107"/>
      <c r="JUW9" s="107"/>
      <c r="JUX9" s="107"/>
      <c r="JUY9" s="107"/>
      <c r="JUZ9" s="107"/>
      <c r="JVA9" s="107"/>
      <c r="JVB9" s="107"/>
      <c r="JVC9" s="107"/>
      <c r="JVD9" s="107"/>
      <c r="JVE9" s="107"/>
      <c r="JVF9" s="107"/>
      <c r="JVG9" s="107"/>
      <c r="JVH9" s="107"/>
      <c r="JVI9" s="107"/>
      <c r="JVJ9" s="107"/>
      <c r="JVK9" s="107"/>
      <c r="JVL9" s="107"/>
      <c r="JVM9" s="107"/>
      <c r="JVN9" s="107"/>
      <c r="JVO9" s="107"/>
      <c r="JVP9" s="107"/>
      <c r="JVQ9" s="107"/>
      <c r="JVR9" s="107"/>
      <c r="JVS9" s="107"/>
      <c r="JVT9" s="107"/>
      <c r="JVU9" s="107"/>
      <c r="JVV9" s="107"/>
      <c r="JVW9" s="107"/>
      <c r="JVX9" s="107"/>
      <c r="JVY9" s="107"/>
      <c r="JVZ9" s="107"/>
      <c r="JWA9" s="107"/>
      <c r="JWB9" s="107"/>
      <c r="JWC9" s="107"/>
      <c r="JWD9" s="107"/>
      <c r="JWE9" s="107"/>
      <c r="JWF9" s="107"/>
      <c r="JWG9" s="107"/>
      <c r="JWH9" s="107"/>
      <c r="JWI9" s="107"/>
      <c r="JWJ9" s="107"/>
      <c r="JWK9" s="107"/>
      <c r="JWL9" s="107"/>
      <c r="JWM9" s="107"/>
      <c r="JWN9" s="107"/>
      <c r="JWO9" s="107"/>
      <c r="JWP9" s="107"/>
      <c r="JWQ9" s="107"/>
      <c r="JWR9" s="107"/>
      <c r="JWS9" s="107"/>
      <c r="JWT9" s="107"/>
      <c r="JWU9" s="107"/>
      <c r="JWV9" s="107"/>
      <c r="JWW9" s="107"/>
      <c r="JWX9" s="107"/>
      <c r="JWY9" s="107"/>
      <c r="JWZ9" s="107"/>
      <c r="JXA9" s="107"/>
      <c r="JXB9" s="107"/>
      <c r="JXC9" s="107"/>
      <c r="JXD9" s="107"/>
      <c r="JXE9" s="107"/>
      <c r="JXF9" s="107"/>
      <c r="JXG9" s="107"/>
      <c r="JXH9" s="107"/>
      <c r="JXI9" s="107"/>
      <c r="JXJ9" s="107"/>
      <c r="JXK9" s="107"/>
      <c r="JXL9" s="107"/>
      <c r="JXM9" s="107"/>
      <c r="JXN9" s="107"/>
      <c r="JXO9" s="107"/>
      <c r="JXP9" s="107"/>
      <c r="JXQ9" s="107"/>
      <c r="JXR9" s="107"/>
      <c r="JXS9" s="107"/>
      <c r="JXT9" s="107"/>
      <c r="JXU9" s="107"/>
      <c r="JXV9" s="107"/>
      <c r="JXW9" s="107"/>
      <c r="JXX9" s="107"/>
      <c r="JXY9" s="107"/>
      <c r="JXZ9" s="107"/>
      <c r="JYA9" s="107"/>
      <c r="JYB9" s="107"/>
      <c r="JYC9" s="107"/>
      <c r="JYD9" s="107"/>
      <c r="JYE9" s="107"/>
      <c r="JYF9" s="107"/>
      <c r="JYG9" s="107"/>
      <c r="JYH9" s="107"/>
      <c r="JYI9" s="107"/>
      <c r="JYJ9" s="107"/>
      <c r="JYK9" s="107"/>
      <c r="JYL9" s="107"/>
      <c r="JYM9" s="107"/>
      <c r="JYN9" s="107"/>
      <c r="JYO9" s="107"/>
      <c r="JYP9" s="107"/>
      <c r="JYQ9" s="107"/>
      <c r="JYR9" s="107"/>
      <c r="JYS9" s="107"/>
      <c r="JYT9" s="107"/>
      <c r="JYU9" s="107"/>
      <c r="JYV9" s="107"/>
      <c r="JYW9" s="107"/>
      <c r="JYX9" s="107"/>
      <c r="JYY9" s="107"/>
      <c r="JYZ9" s="107"/>
      <c r="JZA9" s="107"/>
      <c r="JZB9" s="107"/>
      <c r="JZC9" s="107"/>
      <c r="JZD9" s="107"/>
      <c r="JZE9" s="107"/>
      <c r="JZF9" s="107"/>
      <c r="JZG9" s="107"/>
      <c r="JZH9" s="107"/>
      <c r="JZI9" s="107"/>
      <c r="JZJ9" s="107"/>
      <c r="JZK9" s="107"/>
      <c r="JZL9" s="107"/>
      <c r="JZM9" s="107"/>
      <c r="JZN9" s="107"/>
      <c r="JZO9" s="107"/>
      <c r="JZP9" s="107"/>
      <c r="JZQ9" s="107"/>
      <c r="JZR9" s="107"/>
      <c r="JZS9" s="107"/>
      <c r="JZT9" s="107"/>
      <c r="JZU9" s="107"/>
      <c r="JZV9" s="107"/>
      <c r="JZW9" s="107"/>
      <c r="JZX9" s="107"/>
      <c r="JZY9" s="107"/>
      <c r="JZZ9" s="107"/>
      <c r="KAA9" s="107"/>
      <c r="KAB9" s="107"/>
      <c r="KAC9" s="107"/>
      <c r="KAD9" s="107"/>
      <c r="KAE9" s="107"/>
      <c r="KAF9" s="107"/>
      <c r="KAG9" s="107"/>
      <c r="KAH9" s="107"/>
      <c r="KAI9" s="107"/>
      <c r="KAJ9" s="107"/>
      <c r="KAK9" s="107"/>
      <c r="KAL9" s="107"/>
      <c r="KAM9" s="107"/>
      <c r="KAN9" s="107"/>
      <c r="KAO9" s="107"/>
      <c r="KAP9" s="107"/>
      <c r="KAQ9" s="107"/>
      <c r="KAR9" s="107"/>
      <c r="KAS9" s="107"/>
      <c r="KAT9" s="107"/>
      <c r="KAU9" s="107"/>
      <c r="KAV9" s="107"/>
      <c r="KAW9" s="107"/>
      <c r="KAX9" s="107"/>
      <c r="KAY9" s="107"/>
      <c r="KAZ9" s="107"/>
      <c r="KBA9" s="107"/>
      <c r="KBB9" s="107"/>
      <c r="KBC9" s="107"/>
      <c r="KBD9" s="107"/>
      <c r="KBE9" s="107"/>
      <c r="KBF9" s="107"/>
      <c r="KBG9" s="107"/>
      <c r="KBH9" s="107"/>
      <c r="KBI9" s="107"/>
      <c r="KBJ9" s="107"/>
      <c r="KBK9" s="107"/>
      <c r="KBL9" s="107"/>
      <c r="KBM9" s="107"/>
      <c r="KBN9" s="107"/>
      <c r="KBO9" s="107"/>
      <c r="KBP9" s="107"/>
      <c r="KBQ9" s="107"/>
      <c r="KBR9" s="107"/>
      <c r="KBS9" s="107"/>
      <c r="KBT9" s="107"/>
      <c r="KBU9" s="107"/>
      <c r="KBV9" s="107"/>
      <c r="KBW9" s="107"/>
      <c r="KBX9" s="107"/>
      <c r="KBY9" s="107"/>
      <c r="KBZ9" s="107"/>
      <c r="KCA9" s="107"/>
      <c r="KCB9" s="107"/>
      <c r="KCC9" s="107"/>
      <c r="KCD9" s="107"/>
      <c r="KCE9" s="107"/>
      <c r="KCF9" s="107"/>
      <c r="KCG9" s="107"/>
      <c r="KCH9" s="107"/>
      <c r="KCI9" s="107"/>
      <c r="KCJ9" s="107"/>
      <c r="KCK9" s="107"/>
      <c r="KCL9" s="107"/>
      <c r="KCM9" s="107"/>
      <c r="KCN9" s="107"/>
      <c r="KCO9" s="107"/>
      <c r="KCP9" s="107"/>
      <c r="KCQ9" s="107"/>
      <c r="KCR9" s="107"/>
      <c r="KCS9" s="107"/>
      <c r="KCT9" s="107"/>
      <c r="KCU9" s="107"/>
      <c r="KCV9" s="107"/>
      <c r="KCW9" s="107"/>
      <c r="KCX9" s="107"/>
      <c r="KCY9" s="107"/>
      <c r="KCZ9" s="107"/>
      <c r="KDA9" s="107"/>
      <c r="KDB9" s="107"/>
      <c r="KDC9" s="107"/>
      <c r="KDD9" s="107"/>
      <c r="KDE9" s="107"/>
      <c r="KDF9" s="107"/>
      <c r="KDG9" s="107"/>
      <c r="KDH9" s="107"/>
      <c r="KDI9" s="107"/>
      <c r="KDJ9" s="107"/>
      <c r="KDK9" s="107"/>
      <c r="KDL9" s="107"/>
      <c r="KDM9" s="107"/>
      <c r="KDN9" s="107"/>
      <c r="KDO9" s="107"/>
      <c r="KDP9" s="107"/>
      <c r="KDQ9" s="107"/>
      <c r="KDR9" s="107"/>
      <c r="KDS9" s="107"/>
      <c r="KDT9" s="107"/>
      <c r="KDU9" s="107"/>
      <c r="KDV9" s="107"/>
      <c r="KDW9" s="107"/>
      <c r="KDX9" s="107"/>
      <c r="KDY9" s="107"/>
      <c r="KDZ9" s="107"/>
      <c r="KEA9" s="107"/>
      <c r="KEB9" s="107"/>
      <c r="KEC9" s="107"/>
      <c r="KED9" s="107"/>
      <c r="KEE9" s="107"/>
      <c r="KEF9" s="107"/>
      <c r="KEG9" s="107"/>
      <c r="KEH9" s="107"/>
      <c r="KEI9" s="107"/>
      <c r="KEJ9" s="107"/>
      <c r="KEK9" s="107"/>
      <c r="KEL9" s="107"/>
      <c r="KEM9" s="107"/>
      <c r="KEN9" s="107"/>
      <c r="KEO9" s="107"/>
      <c r="KEP9" s="107"/>
      <c r="KEQ9" s="107"/>
      <c r="KER9" s="107"/>
      <c r="KES9" s="107"/>
      <c r="KET9" s="107"/>
      <c r="KEU9" s="107"/>
      <c r="KEV9" s="107"/>
      <c r="KEW9" s="107"/>
      <c r="KEX9" s="107"/>
      <c r="KEY9" s="107"/>
      <c r="KEZ9" s="107"/>
      <c r="KFA9" s="107"/>
      <c r="KFB9" s="107"/>
      <c r="KFC9" s="107"/>
      <c r="KFD9" s="107"/>
      <c r="KFE9" s="107"/>
      <c r="KFF9" s="107"/>
      <c r="KFG9" s="107"/>
      <c r="KFH9" s="107"/>
      <c r="KFI9" s="107"/>
      <c r="KFJ9" s="107"/>
      <c r="KFK9" s="107"/>
      <c r="KFL9" s="107"/>
      <c r="KFM9" s="107"/>
      <c r="KFN9" s="107"/>
      <c r="KFO9" s="107"/>
      <c r="KFP9" s="107"/>
      <c r="KFQ9" s="107"/>
      <c r="KFR9" s="107"/>
      <c r="KFS9" s="107"/>
      <c r="KFT9" s="107"/>
      <c r="KFU9" s="107"/>
      <c r="KFV9" s="107"/>
      <c r="KFW9" s="107"/>
      <c r="KFX9" s="107"/>
      <c r="KFY9" s="107"/>
      <c r="KFZ9" s="107"/>
      <c r="KGA9" s="107"/>
      <c r="KGB9" s="107"/>
      <c r="KGC9" s="107"/>
      <c r="KGD9" s="107"/>
      <c r="KGE9" s="107"/>
      <c r="KGF9" s="107"/>
      <c r="KGG9" s="107"/>
      <c r="KGH9" s="107"/>
      <c r="KGI9" s="107"/>
      <c r="KGJ9" s="107"/>
      <c r="KGK9" s="107"/>
      <c r="KGL9" s="107"/>
      <c r="KGM9" s="107"/>
      <c r="KGN9" s="107"/>
      <c r="KGO9" s="107"/>
      <c r="KGP9" s="107"/>
      <c r="KGQ9" s="107"/>
      <c r="KGR9" s="107"/>
      <c r="KGS9" s="107"/>
      <c r="KGT9" s="107"/>
      <c r="KGU9" s="107"/>
      <c r="KGV9" s="107"/>
      <c r="KGW9" s="107"/>
      <c r="KGX9" s="107"/>
      <c r="KGY9" s="107"/>
      <c r="KGZ9" s="107"/>
      <c r="KHA9" s="107"/>
      <c r="KHB9" s="107"/>
      <c r="KHC9" s="107"/>
      <c r="KHD9" s="107"/>
      <c r="KHE9" s="107"/>
      <c r="KHF9" s="107"/>
      <c r="KHG9" s="107"/>
      <c r="KHH9" s="107"/>
      <c r="KHI9" s="107"/>
      <c r="KHJ9" s="107"/>
      <c r="KHK9" s="107"/>
      <c r="KHL9" s="107"/>
      <c r="KHM9" s="107"/>
      <c r="KHN9" s="107"/>
      <c r="KHO9" s="107"/>
      <c r="KHP9" s="107"/>
      <c r="KHQ9" s="107"/>
      <c r="KHR9" s="107"/>
      <c r="KHS9" s="107"/>
      <c r="KHT9" s="107"/>
      <c r="KHU9" s="107"/>
      <c r="KHV9" s="107"/>
      <c r="KHW9" s="107"/>
      <c r="KHX9" s="107"/>
      <c r="KHY9" s="107"/>
      <c r="KHZ9" s="107"/>
      <c r="KIA9" s="107"/>
      <c r="KIB9" s="107"/>
      <c r="KIC9" s="107"/>
      <c r="KID9" s="107"/>
      <c r="KIE9" s="107"/>
      <c r="KIF9" s="107"/>
      <c r="KIG9" s="107"/>
      <c r="KIH9" s="107"/>
      <c r="KII9" s="107"/>
      <c r="KIJ9" s="107"/>
      <c r="KIK9" s="107"/>
      <c r="KIL9" s="107"/>
      <c r="KIM9" s="107"/>
      <c r="KIN9" s="107"/>
      <c r="KIO9" s="107"/>
      <c r="KIP9" s="107"/>
      <c r="KIQ9" s="107"/>
      <c r="KIR9" s="107"/>
      <c r="KIS9" s="107"/>
      <c r="KIT9" s="107"/>
      <c r="KIU9" s="107"/>
      <c r="KIV9" s="107"/>
      <c r="KIW9" s="107"/>
      <c r="KIX9" s="107"/>
      <c r="KIY9" s="107"/>
      <c r="KIZ9" s="107"/>
      <c r="KJA9" s="107"/>
      <c r="KJB9" s="107"/>
      <c r="KJC9" s="107"/>
      <c r="KJD9" s="107"/>
      <c r="KJE9" s="107"/>
      <c r="KJF9" s="107"/>
      <c r="KJG9" s="107"/>
      <c r="KJH9" s="107"/>
      <c r="KJI9" s="107"/>
      <c r="KJJ9" s="107"/>
      <c r="KJK9" s="107"/>
      <c r="KJL9" s="107"/>
      <c r="KJM9" s="107"/>
      <c r="KJN9" s="107"/>
      <c r="KJO9" s="107"/>
      <c r="KJP9" s="107"/>
      <c r="KJQ9" s="107"/>
      <c r="KJR9" s="107"/>
      <c r="KJS9" s="107"/>
      <c r="KJT9" s="107"/>
      <c r="KJU9" s="107"/>
      <c r="KJV9" s="107"/>
      <c r="KJW9" s="107"/>
      <c r="KJX9" s="107"/>
      <c r="KJY9" s="107"/>
      <c r="KJZ9" s="107"/>
      <c r="KKA9" s="107"/>
      <c r="KKB9" s="107"/>
      <c r="KKC9" s="107"/>
      <c r="KKD9" s="107"/>
      <c r="KKE9" s="107"/>
      <c r="KKF9" s="107"/>
      <c r="KKG9" s="107"/>
      <c r="KKH9" s="107"/>
      <c r="KKI9" s="107"/>
      <c r="KKJ9" s="107"/>
      <c r="KKK9" s="107"/>
      <c r="KKL9" s="107"/>
      <c r="KKM9" s="107"/>
      <c r="KKN9" s="107"/>
      <c r="KKO9" s="107"/>
      <c r="KKP9" s="107"/>
      <c r="KKQ9" s="107"/>
      <c r="KKR9" s="107"/>
      <c r="KKS9" s="107"/>
      <c r="KKT9" s="107"/>
      <c r="KKU9" s="107"/>
      <c r="KKV9" s="107"/>
      <c r="KKW9" s="107"/>
      <c r="KKX9" s="107"/>
      <c r="KKY9" s="107"/>
      <c r="KKZ9" s="107"/>
      <c r="KLA9" s="107"/>
      <c r="KLB9" s="107"/>
      <c r="KLC9" s="107"/>
      <c r="KLD9" s="107"/>
      <c r="KLE9" s="107"/>
      <c r="KLF9" s="107"/>
      <c r="KLG9" s="107"/>
      <c r="KLH9" s="107"/>
      <c r="KLI9" s="107"/>
      <c r="KLJ9" s="107"/>
      <c r="KLK9" s="107"/>
      <c r="KLL9" s="107"/>
      <c r="KLM9" s="107"/>
      <c r="KLN9" s="107"/>
      <c r="KLO9" s="107"/>
      <c r="KLP9" s="107"/>
      <c r="KLQ9" s="107"/>
      <c r="KLR9" s="107"/>
      <c r="KLS9" s="107"/>
      <c r="KLT9" s="107"/>
      <c r="KLU9" s="107"/>
      <c r="KLV9" s="107"/>
      <c r="KLW9" s="107"/>
      <c r="KLX9" s="107"/>
      <c r="KLY9" s="107"/>
      <c r="KLZ9" s="107"/>
      <c r="KMA9" s="107"/>
      <c r="KMB9" s="107"/>
      <c r="KMC9" s="107"/>
      <c r="KMD9" s="107"/>
      <c r="KME9" s="107"/>
      <c r="KMF9" s="107"/>
      <c r="KMG9" s="107"/>
      <c r="KMH9" s="107"/>
      <c r="KMI9" s="107"/>
      <c r="KMJ9" s="107"/>
      <c r="KMK9" s="107"/>
      <c r="KML9" s="107"/>
      <c r="KMM9" s="107"/>
      <c r="KMN9" s="107"/>
      <c r="KMO9" s="107"/>
      <c r="KMP9" s="107"/>
      <c r="KMQ9" s="107"/>
      <c r="KMR9" s="107"/>
      <c r="KMS9" s="107"/>
      <c r="KMT9" s="107"/>
      <c r="KMU9" s="107"/>
      <c r="KMV9" s="107"/>
      <c r="KMW9" s="107"/>
      <c r="KMX9" s="107"/>
      <c r="KMY9" s="107"/>
      <c r="KMZ9" s="107"/>
      <c r="KNA9" s="107"/>
      <c r="KNB9" s="107"/>
      <c r="KNC9" s="107"/>
      <c r="KND9" s="107"/>
      <c r="KNE9" s="107"/>
      <c r="KNF9" s="107"/>
      <c r="KNG9" s="107"/>
      <c r="KNH9" s="107"/>
      <c r="KNI9" s="107"/>
      <c r="KNJ9" s="107"/>
      <c r="KNK9" s="107"/>
      <c r="KNL9" s="107"/>
      <c r="KNM9" s="107"/>
      <c r="KNN9" s="107"/>
      <c r="KNO9" s="107"/>
      <c r="KNP9" s="107"/>
      <c r="KNQ9" s="107"/>
      <c r="KNR9" s="107"/>
      <c r="KNS9" s="107"/>
      <c r="KNT9" s="107"/>
      <c r="KNU9" s="107"/>
      <c r="KNV9" s="107"/>
      <c r="KNW9" s="107"/>
      <c r="KNX9" s="107"/>
      <c r="KNY9" s="107"/>
      <c r="KNZ9" s="107"/>
      <c r="KOA9" s="107"/>
      <c r="KOB9" s="107"/>
      <c r="KOC9" s="107"/>
      <c r="KOD9" s="107"/>
      <c r="KOE9" s="107"/>
      <c r="KOF9" s="107"/>
      <c r="KOG9" s="107"/>
      <c r="KOH9" s="107"/>
      <c r="KOI9" s="107"/>
      <c r="KOJ9" s="107"/>
      <c r="KOK9" s="107"/>
      <c r="KOL9" s="107"/>
      <c r="KOM9" s="107"/>
      <c r="KON9" s="107"/>
      <c r="KOO9" s="107"/>
      <c r="KOP9" s="107"/>
      <c r="KOQ9" s="107"/>
      <c r="KOR9" s="107"/>
      <c r="KOS9" s="107"/>
      <c r="KOT9" s="107"/>
      <c r="KOU9" s="107"/>
      <c r="KOV9" s="107"/>
      <c r="KOW9" s="107"/>
      <c r="KOX9" s="107"/>
      <c r="KOY9" s="107"/>
      <c r="KOZ9" s="107"/>
      <c r="KPA9" s="107"/>
      <c r="KPB9" s="107"/>
      <c r="KPC9" s="107"/>
      <c r="KPD9" s="107"/>
      <c r="KPE9" s="107"/>
      <c r="KPF9" s="107"/>
      <c r="KPG9" s="107"/>
      <c r="KPH9" s="107"/>
      <c r="KPI9" s="107"/>
      <c r="KPJ9" s="107"/>
      <c r="KPK9" s="107"/>
      <c r="KPL9" s="107"/>
      <c r="KPM9" s="107"/>
      <c r="KPN9" s="107"/>
      <c r="KPO9" s="107"/>
      <c r="KPP9" s="107"/>
      <c r="KPQ9" s="107"/>
      <c r="KPR9" s="107"/>
      <c r="KPS9" s="107"/>
      <c r="KPT9" s="107"/>
      <c r="KPU9" s="107"/>
      <c r="KPV9" s="107"/>
      <c r="KPW9" s="107"/>
      <c r="KPX9" s="107"/>
      <c r="KPY9" s="107"/>
      <c r="KPZ9" s="107"/>
      <c r="KQA9" s="107"/>
      <c r="KQB9" s="107"/>
      <c r="KQC9" s="107"/>
      <c r="KQD9" s="107"/>
      <c r="KQE9" s="107"/>
      <c r="KQF9" s="107"/>
      <c r="KQG9" s="107"/>
      <c r="KQH9" s="107"/>
      <c r="KQI9" s="107"/>
      <c r="KQJ9" s="107"/>
      <c r="KQK9" s="107"/>
      <c r="KQL9" s="107"/>
      <c r="KQM9" s="107"/>
      <c r="KQN9" s="107"/>
      <c r="KQO9" s="107"/>
      <c r="KQP9" s="107"/>
      <c r="KQQ9" s="107"/>
      <c r="KQR9" s="107"/>
      <c r="KQS9" s="107"/>
      <c r="KQT9" s="107"/>
      <c r="KQU9" s="107"/>
      <c r="KQV9" s="107"/>
      <c r="KQW9" s="107"/>
      <c r="KQX9" s="107"/>
      <c r="KQY9" s="107"/>
      <c r="KQZ9" s="107"/>
      <c r="KRA9" s="107"/>
      <c r="KRB9" s="107"/>
      <c r="KRC9" s="107"/>
      <c r="KRD9" s="107"/>
      <c r="KRE9" s="107"/>
      <c r="KRF9" s="107"/>
      <c r="KRG9" s="107"/>
      <c r="KRH9" s="107"/>
      <c r="KRI9" s="107"/>
      <c r="KRJ9" s="107"/>
      <c r="KRK9" s="107"/>
      <c r="KRL9" s="107"/>
      <c r="KRM9" s="107"/>
      <c r="KRN9" s="107"/>
      <c r="KRO9" s="107"/>
      <c r="KRP9" s="107"/>
      <c r="KRQ9" s="107"/>
      <c r="KRR9" s="107"/>
      <c r="KRS9" s="107"/>
      <c r="KRT9" s="107"/>
      <c r="KRU9" s="107"/>
      <c r="KRV9" s="107"/>
      <c r="KRW9" s="107"/>
      <c r="KRX9" s="107"/>
      <c r="KRY9" s="107"/>
      <c r="KRZ9" s="107"/>
      <c r="KSA9" s="107"/>
      <c r="KSB9" s="107"/>
      <c r="KSC9" s="107"/>
      <c r="KSD9" s="107"/>
      <c r="KSE9" s="107"/>
      <c r="KSF9" s="107"/>
      <c r="KSG9" s="107"/>
      <c r="KSH9" s="107"/>
      <c r="KSI9" s="107"/>
      <c r="KSJ9" s="107"/>
      <c r="KSK9" s="107"/>
      <c r="KSL9" s="107"/>
      <c r="KSM9" s="107"/>
      <c r="KSN9" s="107"/>
      <c r="KSO9" s="107"/>
      <c r="KSP9" s="107"/>
      <c r="KSQ9" s="107"/>
      <c r="KSR9" s="107"/>
      <c r="KSS9" s="107"/>
      <c r="KST9" s="107"/>
      <c r="KSU9" s="107"/>
      <c r="KSV9" s="107"/>
      <c r="KSW9" s="107"/>
      <c r="KSX9" s="107"/>
      <c r="KSY9" s="107"/>
      <c r="KSZ9" s="107"/>
      <c r="KTA9" s="107"/>
      <c r="KTB9" s="107"/>
      <c r="KTC9" s="107"/>
      <c r="KTD9" s="107"/>
      <c r="KTE9" s="107"/>
      <c r="KTF9" s="107"/>
      <c r="KTG9" s="107"/>
      <c r="KTH9" s="107"/>
      <c r="KTI9" s="107"/>
      <c r="KTJ9" s="107"/>
      <c r="KTK9" s="107"/>
      <c r="KTL9" s="107"/>
      <c r="KTM9" s="107"/>
      <c r="KTN9" s="107"/>
      <c r="KTO9" s="107"/>
      <c r="KTP9" s="107"/>
      <c r="KTQ9" s="107"/>
      <c r="KTR9" s="107"/>
      <c r="KTS9" s="107"/>
      <c r="KTT9" s="107"/>
      <c r="KTU9" s="107"/>
      <c r="KTV9" s="107"/>
      <c r="KTW9" s="107"/>
      <c r="KTX9" s="107"/>
      <c r="KTY9" s="107"/>
      <c r="KTZ9" s="107"/>
      <c r="KUA9" s="107"/>
      <c r="KUB9" s="107"/>
      <c r="KUC9" s="107"/>
      <c r="KUD9" s="107"/>
      <c r="KUE9" s="107"/>
      <c r="KUF9" s="107"/>
      <c r="KUG9" s="107"/>
      <c r="KUH9" s="107"/>
      <c r="KUI9" s="107"/>
      <c r="KUJ9" s="107"/>
      <c r="KUK9" s="107"/>
      <c r="KUL9" s="107"/>
      <c r="KUM9" s="107"/>
      <c r="KUN9" s="107"/>
      <c r="KUO9" s="107"/>
      <c r="KUP9" s="107"/>
      <c r="KUQ9" s="107"/>
      <c r="KUR9" s="107"/>
      <c r="KUS9" s="107"/>
      <c r="KUT9" s="107"/>
      <c r="KUU9" s="107"/>
      <c r="KUV9" s="107"/>
      <c r="KUW9" s="107"/>
      <c r="KUX9" s="107"/>
      <c r="KUY9" s="107"/>
      <c r="KUZ9" s="107"/>
      <c r="KVA9" s="107"/>
      <c r="KVB9" s="107"/>
      <c r="KVC9" s="107"/>
      <c r="KVD9" s="107"/>
      <c r="KVE9" s="107"/>
      <c r="KVF9" s="107"/>
      <c r="KVG9" s="107"/>
      <c r="KVH9" s="107"/>
      <c r="KVI9" s="107"/>
      <c r="KVJ9" s="107"/>
      <c r="KVK9" s="107"/>
      <c r="KVL9" s="107"/>
      <c r="KVM9" s="107"/>
      <c r="KVN9" s="107"/>
      <c r="KVO9" s="107"/>
      <c r="KVP9" s="107"/>
      <c r="KVQ9" s="107"/>
      <c r="KVR9" s="107"/>
      <c r="KVS9" s="107"/>
      <c r="KVT9" s="107"/>
      <c r="KVU9" s="107"/>
      <c r="KVV9" s="107"/>
      <c r="KVW9" s="107"/>
      <c r="KVX9" s="107"/>
      <c r="KVY9" s="107"/>
      <c r="KVZ9" s="107"/>
      <c r="KWA9" s="107"/>
      <c r="KWB9" s="107"/>
      <c r="KWC9" s="107"/>
      <c r="KWD9" s="107"/>
      <c r="KWE9" s="107"/>
      <c r="KWF9" s="107"/>
      <c r="KWG9" s="107"/>
      <c r="KWH9" s="107"/>
      <c r="KWI9" s="107"/>
      <c r="KWJ9" s="107"/>
      <c r="KWK9" s="107"/>
      <c r="KWL9" s="107"/>
      <c r="KWM9" s="107"/>
      <c r="KWN9" s="107"/>
      <c r="KWO9" s="107"/>
      <c r="KWP9" s="107"/>
      <c r="KWQ9" s="107"/>
      <c r="KWR9" s="107"/>
      <c r="KWS9" s="107"/>
      <c r="KWT9" s="107"/>
      <c r="KWU9" s="107"/>
      <c r="KWV9" s="107"/>
      <c r="KWW9" s="107"/>
      <c r="KWX9" s="107"/>
      <c r="KWY9" s="107"/>
      <c r="KWZ9" s="107"/>
      <c r="KXA9" s="107"/>
      <c r="KXB9" s="107"/>
      <c r="KXC9" s="107"/>
      <c r="KXD9" s="107"/>
      <c r="KXE9" s="107"/>
      <c r="KXF9" s="107"/>
      <c r="KXG9" s="107"/>
      <c r="KXH9" s="107"/>
      <c r="KXI9" s="107"/>
      <c r="KXJ9" s="107"/>
      <c r="KXK9" s="107"/>
      <c r="KXL9" s="107"/>
      <c r="KXM9" s="107"/>
      <c r="KXN9" s="107"/>
      <c r="KXO9" s="107"/>
      <c r="KXP9" s="107"/>
      <c r="KXQ9" s="107"/>
      <c r="KXR9" s="107"/>
      <c r="KXS9" s="107"/>
      <c r="KXT9" s="107"/>
      <c r="KXU9" s="107"/>
      <c r="KXV9" s="107"/>
      <c r="KXW9" s="107"/>
      <c r="KXX9" s="107"/>
      <c r="KXY9" s="107"/>
      <c r="KXZ9" s="107"/>
      <c r="KYA9" s="107"/>
      <c r="KYB9" s="107"/>
      <c r="KYC9" s="107"/>
      <c r="KYD9" s="107"/>
      <c r="KYE9" s="107"/>
      <c r="KYF9" s="107"/>
      <c r="KYG9" s="107"/>
      <c r="KYH9" s="107"/>
      <c r="KYI9" s="107"/>
      <c r="KYJ9" s="107"/>
      <c r="KYK9" s="107"/>
      <c r="KYL9" s="107"/>
      <c r="KYM9" s="107"/>
      <c r="KYN9" s="107"/>
      <c r="KYO9" s="107"/>
      <c r="KYP9" s="107"/>
      <c r="KYQ9" s="107"/>
      <c r="KYR9" s="107"/>
      <c r="KYS9" s="107"/>
      <c r="KYT9" s="107"/>
      <c r="KYU9" s="107"/>
      <c r="KYV9" s="107"/>
      <c r="KYW9" s="107"/>
      <c r="KYX9" s="107"/>
      <c r="KYY9" s="107"/>
      <c r="KYZ9" s="107"/>
      <c r="KZA9" s="107"/>
      <c r="KZB9" s="107"/>
      <c r="KZC9" s="107"/>
      <c r="KZD9" s="107"/>
      <c r="KZE9" s="107"/>
      <c r="KZF9" s="107"/>
      <c r="KZG9" s="107"/>
      <c r="KZH9" s="107"/>
      <c r="KZI9" s="107"/>
      <c r="KZJ9" s="107"/>
      <c r="KZK9" s="107"/>
      <c r="KZL9" s="107"/>
      <c r="KZM9" s="107"/>
      <c r="KZN9" s="107"/>
      <c r="KZO9" s="107"/>
      <c r="KZP9" s="107"/>
      <c r="KZQ9" s="107"/>
      <c r="KZR9" s="107"/>
      <c r="KZS9" s="107"/>
      <c r="KZT9" s="107"/>
      <c r="KZU9" s="107"/>
      <c r="KZV9" s="107"/>
      <c r="KZW9" s="107"/>
      <c r="KZX9" s="107"/>
      <c r="KZY9" s="107"/>
      <c r="KZZ9" s="107"/>
      <c r="LAA9" s="107"/>
      <c r="LAB9" s="107"/>
      <c r="LAC9" s="107"/>
      <c r="LAD9" s="107"/>
      <c r="LAE9" s="107"/>
      <c r="LAF9" s="107"/>
      <c r="LAG9" s="107"/>
      <c r="LAH9" s="107"/>
      <c r="LAI9" s="107"/>
      <c r="LAJ9" s="107"/>
      <c r="LAK9" s="107"/>
      <c r="LAL9" s="107"/>
      <c r="LAM9" s="107"/>
      <c r="LAN9" s="107"/>
      <c r="LAO9" s="107"/>
      <c r="LAP9" s="107"/>
      <c r="LAQ9" s="107"/>
      <c r="LAR9" s="107"/>
      <c r="LAS9" s="107"/>
      <c r="LAT9" s="107"/>
      <c r="LAU9" s="107"/>
      <c r="LAV9" s="107"/>
      <c r="LAW9" s="107"/>
      <c r="LAX9" s="107"/>
      <c r="LAY9" s="107"/>
      <c r="LAZ9" s="107"/>
      <c r="LBA9" s="107"/>
      <c r="LBB9" s="107"/>
      <c r="LBC9" s="107"/>
      <c r="LBD9" s="107"/>
      <c r="LBE9" s="107"/>
      <c r="LBF9" s="107"/>
      <c r="LBG9" s="107"/>
      <c r="LBH9" s="107"/>
      <c r="LBI9" s="107"/>
      <c r="LBJ9" s="107"/>
      <c r="LBK9" s="107"/>
      <c r="LBL9" s="107"/>
      <c r="LBM9" s="107"/>
      <c r="LBN9" s="107"/>
      <c r="LBO9" s="107"/>
      <c r="LBP9" s="107"/>
      <c r="LBQ9" s="107"/>
      <c r="LBR9" s="107"/>
      <c r="LBS9" s="107"/>
      <c r="LBT9" s="107"/>
      <c r="LBU9" s="107"/>
      <c r="LBV9" s="107"/>
      <c r="LBW9" s="107"/>
      <c r="LBX9" s="107"/>
      <c r="LBY9" s="107"/>
      <c r="LBZ9" s="107"/>
      <c r="LCA9" s="107"/>
      <c r="LCB9" s="107"/>
      <c r="LCC9" s="107"/>
      <c r="LCD9" s="107"/>
      <c r="LCE9" s="107"/>
      <c r="LCF9" s="107"/>
      <c r="LCG9" s="107"/>
      <c r="LCH9" s="107"/>
      <c r="LCI9" s="107"/>
      <c r="LCJ9" s="107"/>
      <c r="LCK9" s="107"/>
      <c r="LCL9" s="107"/>
      <c r="LCM9" s="107"/>
      <c r="LCN9" s="107"/>
      <c r="LCO9" s="107"/>
      <c r="LCP9" s="107"/>
      <c r="LCQ9" s="107"/>
      <c r="LCR9" s="107"/>
      <c r="LCS9" s="107"/>
      <c r="LCT9" s="107"/>
      <c r="LCU9" s="107"/>
      <c r="LCV9" s="107"/>
      <c r="LCW9" s="107"/>
      <c r="LCX9" s="107"/>
      <c r="LCY9" s="107"/>
      <c r="LCZ9" s="107"/>
      <c r="LDA9" s="107"/>
      <c r="LDB9" s="107"/>
      <c r="LDC9" s="107"/>
      <c r="LDD9" s="107"/>
      <c r="LDE9" s="107"/>
      <c r="LDF9" s="107"/>
      <c r="LDG9" s="107"/>
      <c r="LDH9" s="107"/>
      <c r="LDI9" s="107"/>
      <c r="LDJ9" s="107"/>
      <c r="LDK9" s="107"/>
      <c r="LDL9" s="107"/>
      <c r="LDM9" s="107"/>
      <c r="LDN9" s="107"/>
      <c r="LDO9" s="107"/>
      <c r="LDP9" s="107"/>
      <c r="LDQ9" s="107"/>
      <c r="LDR9" s="107"/>
      <c r="LDS9" s="107"/>
      <c r="LDT9" s="107"/>
      <c r="LDU9" s="107"/>
      <c r="LDV9" s="107"/>
      <c r="LDW9" s="107"/>
      <c r="LDX9" s="107"/>
      <c r="LDY9" s="107"/>
      <c r="LDZ9" s="107"/>
      <c r="LEA9" s="107"/>
      <c r="LEB9" s="107"/>
      <c r="LEC9" s="107"/>
      <c r="LED9" s="107"/>
      <c r="LEE9" s="107"/>
      <c r="LEF9" s="107"/>
      <c r="LEG9" s="107"/>
      <c r="LEH9" s="107"/>
      <c r="LEI9" s="107"/>
      <c r="LEJ9" s="107"/>
      <c r="LEK9" s="107"/>
      <c r="LEL9" s="107"/>
      <c r="LEM9" s="107"/>
      <c r="LEN9" s="107"/>
      <c r="LEO9" s="107"/>
      <c r="LEP9" s="107"/>
      <c r="LEQ9" s="107"/>
      <c r="LER9" s="107"/>
      <c r="LES9" s="107"/>
      <c r="LET9" s="107"/>
      <c r="LEU9" s="107"/>
      <c r="LEV9" s="107"/>
      <c r="LEW9" s="107"/>
      <c r="LEX9" s="107"/>
      <c r="LEY9" s="107"/>
      <c r="LEZ9" s="107"/>
      <c r="LFA9" s="107"/>
      <c r="LFB9" s="107"/>
      <c r="LFC9" s="107"/>
      <c r="LFD9" s="107"/>
      <c r="LFE9" s="107"/>
      <c r="LFF9" s="107"/>
      <c r="LFG9" s="107"/>
      <c r="LFH9" s="107"/>
      <c r="LFI9" s="107"/>
      <c r="LFJ9" s="107"/>
      <c r="LFK9" s="107"/>
      <c r="LFL9" s="107"/>
      <c r="LFM9" s="107"/>
      <c r="LFN9" s="107"/>
      <c r="LFO9" s="107"/>
      <c r="LFP9" s="107"/>
      <c r="LFQ9" s="107"/>
      <c r="LFR9" s="107"/>
      <c r="LFS9" s="107"/>
      <c r="LFT9" s="107"/>
      <c r="LFU9" s="107"/>
      <c r="LFV9" s="107"/>
      <c r="LFW9" s="107"/>
      <c r="LFX9" s="107"/>
      <c r="LFY9" s="107"/>
      <c r="LFZ9" s="107"/>
      <c r="LGA9" s="107"/>
      <c r="LGB9" s="107"/>
      <c r="LGC9" s="107"/>
      <c r="LGD9" s="107"/>
      <c r="LGE9" s="107"/>
      <c r="LGF9" s="107"/>
      <c r="LGG9" s="107"/>
      <c r="LGH9" s="107"/>
      <c r="LGI9" s="107"/>
      <c r="LGJ9" s="107"/>
      <c r="LGK9" s="107"/>
      <c r="LGL9" s="107"/>
      <c r="LGM9" s="107"/>
      <c r="LGN9" s="107"/>
      <c r="LGO9" s="107"/>
      <c r="LGP9" s="107"/>
      <c r="LGQ9" s="107"/>
      <c r="LGR9" s="107"/>
      <c r="LGS9" s="107"/>
      <c r="LGT9" s="107"/>
      <c r="LGU9" s="107"/>
      <c r="LGV9" s="107"/>
      <c r="LGW9" s="107"/>
      <c r="LGX9" s="107"/>
      <c r="LGY9" s="107"/>
      <c r="LGZ9" s="107"/>
      <c r="LHA9" s="107"/>
      <c r="LHB9" s="107"/>
      <c r="LHC9" s="107"/>
      <c r="LHD9" s="107"/>
      <c r="LHE9" s="107"/>
      <c r="LHF9" s="107"/>
      <c r="LHG9" s="107"/>
      <c r="LHH9" s="107"/>
      <c r="LHI9" s="107"/>
      <c r="LHJ9" s="107"/>
      <c r="LHK9" s="107"/>
      <c r="LHL9" s="107"/>
      <c r="LHM9" s="107"/>
      <c r="LHN9" s="107"/>
      <c r="LHO9" s="107"/>
      <c r="LHP9" s="107"/>
      <c r="LHQ9" s="107"/>
      <c r="LHR9" s="107"/>
      <c r="LHS9" s="107"/>
      <c r="LHT9" s="107"/>
      <c r="LHU9" s="107"/>
      <c r="LHV9" s="107"/>
      <c r="LHW9" s="107"/>
      <c r="LHX9" s="107"/>
      <c r="LHY9" s="107"/>
      <c r="LHZ9" s="107"/>
      <c r="LIA9" s="107"/>
      <c r="LIB9" s="107"/>
      <c r="LIC9" s="107"/>
      <c r="LID9" s="107"/>
      <c r="LIE9" s="107"/>
      <c r="LIF9" s="107"/>
      <c r="LIG9" s="107"/>
      <c r="LIH9" s="107"/>
      <c r="LII9" s="107"/>
      <c r="LIJ9" s="107"/>
      <c r="LIK9" s="107"/>
      <c r="LIL9" s="107"/>
      <c r="LIM9" s="107"/>
      <c r="LIN9" s="107"/>
      <c r="LIO9" s="107"/>
      <c r="LIP9" s="107"/>
      <c r="LIQ9" s="107"/>
      <c r="LIR9" s="107"/>
      <c r="LIS9" s="107"/>
      <c r="LIT9" s="107"/>
      <c r="LIU9" s="107"/>
      <c r="LIV9" s="107"/>
      <c r="LIW9" s="107"/>
      <c r="LIX9" s="107"/>
      <c r="LIY9" s="107"/>
      <c r="LIZ9" s="107"/>
      <c r="LJA9" s="107"/>
      <c r="LJB9" s="107"/>
      <c r="LJC9" s="107"/>
      <c r="LJD9" s="107"/>
      <c r="LJE9" s="107"/>
      <c r="LJF9" s="107"/>
      <c r="LJG9" s="107"/>
      <c r="LJH9" s="107"/>
      <c r="LJI9" s="107"/>
      <c r="LJJ9" s="107"/>
      <c r="LJK9" s="107"/>
      <c r="LJL9" s="107"/>
      <c r="LJM9" s="107"/>
      <c r="LJN9" s="107"/>
      <c r="LJO9" s="107"/>
      <c r="LJP9" s="107"/>
      <c r="LJQ9" s="107"/>
      <c r="LJR9" s="107"/>
      <c r="LJS9" s="107"/>
      <c r="LJT9" s="107"/>
      <c r="LJU9" s="107"/>
      <c r="LJV9" s="107"/>
      <c r="LJW9" s="107"/>
      <c r="LJX9" s="107"/>
      <c r="LJY9" s="107"/>
      <c r="LJZ9" s="107"/>
      <c r="LKA9" s="107"/>
      <c r="LKB9" s="107"/>
      <c r="LKC9" s="107"/>
      <c r="LKD9" s="107"/>
      <c r="LKE9" s="107"/>
      <c r="LKF9" s="107"/>
      <c r="LKG9" s="107"/>
      <c r="LKH9" s="107"/>
      <c r="LKI9" s="107"/>
      <c r="LKJ9" s="107"/>
      <c r="LKK9" s="107"/>
      <c r="LKL9" s="107"/>
      <c r="LKM9" s="107"/>
      <c r="LKN9" s="107"/>
      <c r="LKO9" s="107"/>
      <c r="LKP9" s="107"/>
      <c r="LKQ9" s="107"/>
      <c r="LKR9" s="107"/>
      <c r="LKS9" s="107"/>
      <c r="LKT9" s="107"/>
      <c r="LKU9" s="107"/>
      <c r="LKV9" s="107"/>
      <c r="LKW9" s="107"/>
      <c r="LKX9" s="107"/>
      <c r="LKY9" s="107"/>
      <c r="LKZ9" s="107"/>
      <c r="LLA9" s="107"/>
      <c r="LLB9" s="107"/>
      <c r="LLC9" s="107"/>
      <c r="LLD9" s="107"/>
      <c r="LLE9" s="107"/>
      <c r="LLF9" s="107"/>
      <c r="LLG9" s="107"/>
      <c r="LLH9" s="107"/>
      <c r="LLI9" s="107"/>
      <c r="LLJ9" s="107"/>
      <c r="LLK9" s="107"/>
      <c r="LLL9" s="107"/>
      <c r="LLM9" s="107"/>
      <c r="LLN9" s="107"/>
      <c r="LLO9" s="107"/>
      <c r="LLP9" s="107"/>
      <c r="LLQ9" s="107"/>
      <c r="LLR9" s="107"/>
      <c r="LLS9" s="107"/>
      <c r="LLT9" s="107"/>
      <c r="LLU9" s="107"/>
      <c r="LLV9" s="107"/>
      <c r="LLW9" s="107"/>
      <c r="LLX9" s="107"/>
      <c r="LLY9" s="107"/>
      <c r="LLZ9" s="107"/>
      <c r="LMA9" s="107"/>
      <c r="LMB9" s="107"/>
      <c r="LMC9" s="107"/>
      <c r="LMD9" s="107"/>
      <c r="LME9" s="107"/>
      <c r="LMF9" s="107"/>
      <c r="LMG9" s="107"/>
      <c r="LMH9" s="107"/>
      <c r="LMI9" s="107"/>
      <c r="LMJ9" s="107"/>
      <c r="LMK9" s="107"/>
      <c r="LML9" s="107"/>
      <c r="LMM9" s="107"/>
      <c r="LMN9" s="107"/>
      <c r="LMO9" s="107"/>
      <c r="LMP9" s="107"/>
      <c r="LMQ9" s="107"/>
      <c r="LMR9" s="107"/>
      <c r="LMS9" s="107"/>
      <c r="LMT9" s="107"/>
      <c r="LMU9" s="107"/>
      <c r="LMV9" s="107"/>
      <c r="LMW9" s="107"/>
      <c r="LMX9" s="107"/>
      <c r="LMY9" s="107"/>
      <c r="LMZ9" s="107"/>
      <c r="LNA9" s="107"/>
      <c r="LNB9" s="107"/>
      <c r="LNC9" s="107"/>
      <c r="LND9" s="107"/>
      <c r="LNE9" s="107"/>
      <c r="LNF9" s="107"/>
      <c r="LNG9" s="107"/>
      <c r="LNH9" s="107"/>
      <c r="LNI9" s="107"/>
      <c r="LNJ9" s="107"/>
      <c r="LNK9" s="107"/>
      <c r="LNL9" s="107"/>
      <c r="LNM9" s="107"/>
      <c r="LNN9" s="107"/>
      <c r="LNO9" s="107"/>
      <c r="LNP9" s="107"/>
      <c r="LNQ9" s="107"/>
      <c r="LNR9" s="107"/>
      <c r="LNS9" s="107"/>
      <c r="LNT9" s="107"/>
      <c r="LNU9" s="107"/>
      <c r="LNV9" s="107"/>
      <c r="LNW9" s="107"/>
      <c r="LNX9" s="107"/>
      <c r="LNY9" s="107"/>
      <c r="LNZ9" s="107"/>
      <c r="LOA9" s="107"/>
      <c r="LOB9" s="107"/>
      <c r="LOC9" s="107"/>
      <c r="LOD9" s="107"/>
      <c r="LOE9" s="107"/>
      <c r="LOF9" s="107"/>
      <c r="LOG9" s="107"/>
      <c r="LOH9" s="107"/>
      <c r="LOI9" s="107"/>
      <c r="LOJ9" s="107"/>
      <c r="LOK9" s="107"/>
      <c r="LOL9" s="107"/>
      <c r="LOM9" s="107"/>
      <c r="LON9" s="107"/>
      <c r="LOO9" s="107"/>
      <c r="LOP9" s="107"/>
      <c r="LOQ9" s="107"/>
      <c r="LOR9" s="107"/>
      <c r="LOS9" s="107"/>
      <c r="LOT9" s="107"/>
      <c r="LOU9" s="107"/>
      <c r="LOV9" s="107"/>
      <c r="LOW9" s="107"/>
      <c r="LOX9" s="107"/>
      <c r="LOY9" s="107"/>
      <c r="LOZ9" s="107"/>
      <c r="LPA9" s="107"/>
      <c r="LPB9" s="107"/>
      <c r="LPC9" s="107"/>
      <c r="LPD9" s="107"/>
      <c r="LPE9" s="107"/>
      <c r="LPF9" s="107"/>
      <c r="LPG9" s="107"/>
      <c r="LPH9" s="107"/>
      <c r="LPI9" s="107"/>
      <c r="LPJ9" s="107"/>
      <c r="LPK9" s="107"/>
      <c r="LPL9" s="107"/>
      <c r="LPM9" s="107"/>
      <c r="LPN9" s="107"/>
      <c r="LPO9" s="107"/>
      <c r="LPP9" s="107"/>
      <c r="LPQ9" s="107"/>
      <c r="LPR9" s="107"/>
      <c r="LPS9" s="107"/>
      <c r="LPT9" s="107"/>
      <c r="LPU9" s="107"/>
      <c r="LPV9" s="107"/>
      <c r="LPW9" s="107"/>
      <c r="LPX9" s="107"/>
      <c r="LPY9" s="107"/>
      <c r="LPZ9" s="107"/>
      <c r="LQA9" s="107"/>
      <c r="LQB9" s="107"/>
      <c r="LQC9" s="107"/>
      <c r="LQD9" s="107"/>
      <c r="LQE9" s="107"/>
      <c r="LQF9" s="107"/>
      <c r="LQG9" s="107"/>
      <c r="LQH9" s="107"/>
      <c r="LQI9" s="107"/>
      <c r="LQJ9" s="107"/>
      <c r="LQK9" s="107"/>
      <c r="LQL9" s="107"/>
      <c r="LQM9" s="107"/>
      <c r="LQN9" s="107"/>
      <c r="LQO9" s="107"/>
      <c r="LQP9" s="107"/>
      <c r="LQQ9" s="107"/>
      <c r="LQR9" s="107"/>
      <c r="LQS9" s="107"/>
      <c r="LQT9" s="107"/>
      <c r="LQU9" s="107"/>
      <c r="LQV9" s="107"/>
      <c r="LQW9" s="107"/>
      <c r="LQX9" s="107"/>
      <c r="LQY9" s="107"/>
      <c r="LQZ9" s="107"/>
      <c r="LRA9" s="107"/>
      <c r="LRB9" s="107"/>
      <c r="LRC9" s="107"/>
      <c r="LRD9" s="107"/>
      <c r="LRE9" s="107"/>
      <c r="LRF9" s="107"/>
      <c r="LRG9" s="107"/>
      <c r="LRH9" s="107"/>
      <c r="LRI9" s="107"/>
      <c r="LRJ9" s="107"/>
      <c r="LRK9" s="107"/>
      <c r="LRL9" s="107"/>
      <c r="LRM9" s="107"/>
      <c r="LRN9" s="107"/>
      <c r="LRO9" s="107"/>
      <c r="LRP9" s="107"/>
      <c r="LRQ9" s="107"/>
      <c r="LRR9" s="107"/>
      <c r="LRS9" s="107"/>
      <c r="LRT9" s="107"/>
      <c r="LRU9" s="107"/>
      <c r="LRV9" s="107"/>
      <c r="LRW9" s="107"/>
      <c r="LRX9" s="107"/>
      <c r="LRY9" s="107"/>
      <c r="LRZ9" s="107"/>
      <c r="LSA9" s="107"/>
      <c r="LSB9" s="107"/>
      <c r="LSC9" s="107"/>
      <c r="LSD9" s="107"/>
      <c r="LSE9" s="107"/>
      <c r="LSF9" s="107"/>
      <c r="LSG9" s="107"/>
      <c r="LSH9" s="107"/>
      <c r="LSI9" s="107"/>
      <c r="LSJ9" s="107"/>
      <c r="LSK9" s="107"/>
      <c r="LSL9" s="107"/>
      <c r="LSM9" s="107"/>
      <c r="LSN9" s="107"/>
      <c r="LSO9" s="107"/>
      <c r="LSP9" s="107"/>
      <c r="LSQ9" s="107"/>
      <c r="LSR9" s="107"/>
      <c r="LSS9" s="107"/>
      <c r="LST9" s="107"/>
      <c r="LSU9" s="107"/>
      <c r="LSV9" s="107"/>
      <c r="LSW9" s="107"/>
      <c r="LSX9" s="107"/>
      <c r="LSY9" s="107"/>
      <c r="LSZ9" s="107"/>
      <c r="LTA9" s="107"/>
      <c r="LTB9" s="107"/>
      <c r="LTC9" s="107"/>
      <c r="LTD9" s="107"/>
      <c r="LTE9" s="107"/>
      <c r="LTF9" s="107"/>
      <c r="LTG9" s="107"/>
      <c r="LTH9" s="107"/>
      <c r="LTI9" s="107"/>
      <c r="LTJ9" s="107"/>
      <c r="LTK9" s="107"/>
      <c r="LTL9" s="107"/>
      <c r="LTM9" s="107"/>
      <c r="LTN9" s="107"/>
      <c r="LTO9" s="107"/>
      <c r="LTP9" s="107"/>
      <c r="LTQ9" s="107"/>
      <c r="LTR9" s="107"/>
      <c r="LTS9" s="107"/>
      <c r="LTT9" s="107"/>
      <c r="LTU9" s="107"/>
      <c r="LTV9" s="107"/>
      <c r="LTW9" s="107"/>
      <c r="LTX9" s="107"/>
      <c r="LTY9" s="107"/>
      <c r="LTZ9" s="107"/>
      <c r="LUA9" s="107"/>
      <c r="LUB9" s="107"/>
      <c r="LUC9" s="107"/>
      <c r="LUD9" s="107"/>
      <c r="LUE9" s="107"/>
      <c r="LUF9" s="107"/>
      <c r="LUG9" s="107"/>
      <c r="LUH9" s="107"/>
      <c r="LUI9" s="107"/>
      <c r="LUJ9" s="107"/>
      <c r="LUK9" s="107"/>
      <c r="LUL9" s="107"/>
      <c r="LUM9" s="107"/>
      <c r="LUN9" s="107"/>
      <c r="LUO9" s="107"/>
      <c r="LUP9" s="107"/>
      <c r="LUQ9" s="107"/>
      <c r="LUR9" s="107"/>
      <c r="LUS9" s="107"/>
      <c r="LUT9" s="107"/>
      <c r="LUU9" s="107"/>
      <c r="LUV9" s="107"/>
      <c r="LUW9" s="107"/>
      <c r="LUX9" s="107"/>
      <c r="LUY9" s="107"/>
      <c r="LUZ9" s="107"/>
      <c r="LVA9" s="107"/>
      <c r="LVB9" s="107"/>
      <c r="LVC9" s="107"/>
      <c r="LVD9" s="107"/>
      <c r="LVE9" s="107"/>
      <c r="LVF9" s="107"/>
      <c r="LVG9" s="107"/>
      <c r="LVH9" s="107"/>
      <c r="LVI9" s="107"/>
      <c r="LVJ9" s="107"/>
      <c r="LVK9" s="107"/>
      <c r="LVL9" s="107"/>
      <c r="LVM9" s="107"/>
      <c r="LVN9" s="107"/>
      <c r="LVO9" s="107"/>
      <c r="LVP9" s="107"/>
      <c r="LVQ9" s="107"/>
      <c r="LVR9" s="107"/>
      <c r="LVS9" s="107"/>
      <c r="LVT9" s="107"/>
      <c r="LVU9" s="107"/>
      <c r="LVV9" s="107"/>
      <c r="LVW9" s="107"/>
      <c r="LVX9" s="107"/>
      <c r="LVY9" s="107"/>
      <c r="LVZ9" s="107"/>
      <c r="LWA9" s="107"/>
      <c r="LWB9" s="107"/>
      <c r="LWC9" s="107"/>
      <c r="LWD9" s="107"/>
      <c r="LWE9" s="107"/>
      <c r="LWF9" s="107"/>
      <c r="LWG9" s="107"/>
      <c r="LWH9" s="107"/>
      <c r="LWI9" s="107"/>
      <c r="LWJ9" s="107"/>
      <c r="LWK9" s="107"/>
      <c r="LWL9" s="107"/>
      <c r="LWM9" s="107"/>
      <c r="LWN9" s="107"/>
      <c r="LWO9" s="107"/>
      <c r="LWP9" s="107"/>
      <c r="LWQ9" s="107"/>
      <c r="LWR9" s="107"/>
      <c r="LWS9" s="107"/>
      <c r="LWT9" s="107"/>
      <c r="LWU9" s="107"/>
      <c r="LWV9" s="107"/>
      <c r="LWW9" s="107"/>
      <c r="LWX9" s="107"/>
      <c r="LWY9" s="107"/>
      <c r="LWZ9" s="107"/>
      <c r="LXA9" s="107"/>
      <c r="LXB9" s="107"/>
      <c r="LXC9" s="107"/>
      <c r="LXD9" s="107"/>
      <c r="LXE9" s="107"/>
      <c r="LXF9" s="107"/>
      <c r="LXG9" s="107"/>
      <c r="LXH9" s="107"/>
      <c r="LXI9" s="107"/>
      <c r="LXJ9" s="107"/>
      <c r="LXK9" s="107"/>
      <c r="LXL9" s="107"/>
      <c r="LXM9" s="107"/>
      <c r="LXN9" s="107"/>
      <c r="LXO9" s="107"/>
      <c r="LXP9" s="107"/>
      <c r="LXQ9" s="107"/>
      <c r="LXR9" s="107"/>
      <c r="LXS9" s="107"/>
      <c r="LXT9" s="107"/>
      <c r="LXU9" s="107"/>
      <c r="LXV9" s="107"/>
      <c r="LXW9" s="107"/>
      <c r="LXX9" s="107"/>
      <c r="LXY9" s="107"/>
      <c r="LXZ9" s="107"/>
      <c r="LYA9" s="107"/>
      <c r="LYB9" s="107"/>
      <c r="LYC9" s="107"/>
      <c r="LYD9" s="107"/>
      <c r="LYE9" s="107"/>
      <c r="LYF9" s="107"/>
      <c r="LYG9" s="107"/>
      <c r="LYH9" s="107"/>
      <c r="LYI9" s="107"/>
      <c r="LYJ9" s="107"/>
      <c r="LYK9" s="107"/>
      <c r="LYL9" s="107"/>
      <c r="LYM9" s="107"/>
      <c r="LYN9" s="107"/>
      <c r="LYO9" s="107"/>
      <c r="LYP9" s="107"/>
      <c r="LYQ9" s="107"/>
      <c r="LYR9" s="107"/>
      <c r="LYS9" s="107"/>
      <c r="LYT9" s="107"/>
      <c r="LYU9" s="107"/>
      <c r="LYV9" s="107"/>
      <c r="LYW9" s="107"/>
      <c r="LYX9" s="107"/>
      <c r="LYY9" s="107"/>
      <c r="LYZ9" s="107"/>
      <c r="LZA9" s="107"/>
      <c r="LZB9" s="107"/>
      <c r="LZC9" s="107"/>
      <c r="LZD9" s="107"/>
      <c r="LZE9" s="107"/>
      <c r="LZF9" s="107"/>
      <c r="LZG9" s="107"/>
      <c r="LZH9" s="107"/>
      <c r="LZI9" s="107"/>
      <c r="LZJ9" s="107"/>
      <c r="LZK9" s="107"/>
      <c r="LZL9" s="107"/>
      <c r="LZM9" s="107"/>
      <c r="LZN9" s="107"/>
      <c r="LZO9" s="107"/>
      <c r="LZP9" s="107"/>
      <c r="LZQ9" s="107"/>
      <c r="LZR9" s="107"/>
      <c r="LZS9" s="107"/>
      <c r="LZT9" s="107"/>
      <c r="LZU9" s="107"/>
      <c r="LZV9" s="107"/>
      <c r="LZW9" s="107"/>
      <c r="LZX9" s="107"/>
      <c r="LZY9" s="107"/>
      <c r="LZZ9" s="107"/>
      <c r="MAA9" s="107"/>
      <c r="MAB9" s="107"/>
      <c r="MAC9" s="107"/>
      <c r="MAD9" s="107"/>
      <c r="MAE9" s="107"/>
      <c r="MAF9" s="107"/>
      <c r="MAG9" s="107"/>
      <c r="MAH9" s="107"/>
      <c r="MAI9" s="107"/>
      <c r="MAJ9" s="107"/>
      <c r="MAK9" s="107"/>
      <c r="MAL9" s="107"/>
      <c r="MAM9" s="107"/>
      <c r="MAN9" s="107"/>
      <c r="MAO9" s="107"/>
      <c r="MAP9" s="107"/>
      <c r="MAQ9" s="107"/>
      <c r="MAR9" s="107"/>
      <c r="MAS9" s="107"/>
      <c r="MAT9" s="107"/>
      <c r="MAU9" s="107"/>
      <c r="MAV9" s="107"/>
      <c r="MAW9" s="107"/>
      <c r="MAX9" s="107"/>
      <c r="MAY9" s="107"/>
      <c r="MAZ9" s="107"/>
      <c r="MBA9" s="107"/>
      <c r="MBB9" s="107"/>
      <c r="MBC9" s="107"/>
      <c r="MBD9" s="107"/>
      <c r="MBE9" s="107"/>
      <c r="MBF9" s="107"/>
      <c r="MBG9" s="107"/>
      <c r="MBH9" s="107"/>
      <c r="MBI9" s="107"/>
      <c r="MBJ9" s="107"/>
      <c r="MBK9" s="107"/>
      <c r="MBL9" s="107"/>
      <c r="MBM9" s="107"/>
      <c r="MBN9" s="107"/>
      <c r="MBO9" s="107"/>
      <c r="MBP9" s="107"/>
      <c r="MBQ9" s="107"/>
      <c r="MBR9" s="107"/>
      <c r="MBS9" s="107"/>
      <c r="MBT9" s="107"/>
      <c r="MBU9" s="107"/>
      <c r="MBV9" s="107"/>
      <c r="MBW9" s="107"/>
      <c r="MBX9" s="107"/>
      <c r="MBY9" s="107"/>
      <c r="MBZ9" s="107"/>
      <c r="MCA9" s="107"/>
      <c r="MCB9" s="107"/>
      <c r="MCC9" s="107"/>
      <c r="MCD9" s="107"/>
      <c r="MCE9" s="107"/>
      <c r="MCF9" s="107"/>
      <c r="MCG9" s="107"/>
      <c r="MCH9" s="107"/>
      <c r="MCI9" s="107"/>
      <c r="MCJ9" s="107"/>
      <c r="MCK9" s="107"/>
      <c r="MCL9" s="107"/>
      <c r="MCM9" s="107"/>
      <c r="MCN9" s="107"/>
      <c r="MCO9" s="107"/>
      <c r="MCP9" s="107"/>
      <c r="MCQ9" s="107"/>
      <c r="MCR9" s="107"/>
      <c r="MCS9" s="107"/>
      <c r="MCT9" s="107"/>
      <c r="MCU9" s="107"/>
      <c r="MCV9" s="107"/>
      <c r="MCW9" s="107"/>
      <c r="MCX9" s="107"/>
      <c r="MCY9" s="107"/>
      <c r="MCZ9" s="107"/>
      <c r="MDA9" s="107"/>
      <c r="MDB9" s="107"/>
      <c r="MDC9" s="107"/>
      <c r="MDD9" s="107"/>
      <c r="MDE9" s="107"/>
      <c r="MDF9" s="107"/>
      <c r="MDG9" s="107"/>
      <c r="MDH9" s="107"/>
      <c r="MDI9" s="107"/>
      <c r="MDJ9" s="107"/>
      <c r="MDK9" s="107"/>
      <c r="MDL9" s="107"/>
      <c r="MDM9" s="107"/>
      <c r="MDN9" s="107"/>
      <c r="MDO9" s="107"/>
      <c r="MDP9" s="107"/>
      <c r="MDQ9" s="107"/>
      <c r="MDR9" s="107"/>
      <c r="MDS9" s="107"/>
      <c r="MDT9" s="107"/>
      <c r="MDU9" s="107"/>
      <c r="MDV9" s="107"/>
      <c r="MDW9" s="107"/>
      <c r="MDX9" s="107"/>
      <c r="MDY9" s="107"/>
      <c r="MDZ9" s="107"/>
      <c r="MEA9" s="107"/>
      <c r="MEB9" s="107"/>
      <c r="MEC9" s="107"/>
      <c r="MED9" s="107"/>
      <c r="MEE9" s="107"/>
      <c r="MEF9" s="107"/>
      <c r="MEG9" s="107"/>
      <c r="MEH9" s="107"/>
      <c r="MEI9" s="107"/>
      <c r="MEJ9" s="107"/>
      <c r="MEK9" s="107"/>
      <c r="MEL9" s="107"/>
      <c r="MEM9" s="107"/>
      <c r="MEN9" s="107"/>
      <c r="MEO9" s="107"/>
      <c r="MEP9" s="107"/>
      <c r="MEQ9" s="107"/>
      <c r="MER9" s="107"/>
      <c r="MES9" s="107"/>
      <c r="MET9" s="107"/>
      <c r="MEU9" s="107"/>
      <c r="MEV9" s="107"/>
      <c r="MEW9" s="107"/>
      <c r="MEX9" s="107"/>
      <c r="MEY9" s="107"/>
      <c r="MEZ9" s="107"/>
      <c r="MFA9" s="107"/>
      <c r="MFB9" s="107"/>
      <c r="MFC9" s="107"/>
      <c r="MFD9" s="107"/>
      <c r="MFE9" s="107"/>
      <c r="MFF9" s="107"/>
      <c r="MFG9" s="107"/>
      <c r="MFH9" s="107"/>
      <c r="MFI9" s="107"/>
      <c r="MFJ9" s="107"/>
      <c r="MFK9" s="107"/>
      <c r="MFL9" s="107"/>
      <c r="MFM9" s="107"/>
      <c r="MFN9" s="107"/>
      <c r="MFO9" s="107"/>
      <c r="MFP9" s="107"/>
      <c r="MFQ9" s="107"/>
      <c r="MFR9" s="107"/>
      <c r="MFS9" s="107"/>
      <c r="MFT9" s="107"/>
      <c r="MFU9" s="107"/>
      <c r="MFV9" s="107"/>
      <c r="MFW9" s="107"/>
      <c r="MFX9" s="107"/>
      <c r="MFY9" s="107"/>
      <c r="MFZ9" s="107"/>
      <c r="MGA9" s="107"/>
      <c r="MGB9" s="107"/>
      <c r="MGC9" s="107"/>
      <c r="MGD9" s="107"/>
      <c r="MGE9" s="107"/>
      <c r="MGF9" s="107"/>
      <c r="MGG9" s="107"/>
      <c r="MGH9" s="107"/>
      <c r="MGI9" s="107"/>
      <c r="MGJ9" s="107"/>
      <c r="MGK9" s="107"/>
      <c r="MGL9" s="107"/>
      <c r="MGM9" s="107"/>
      <c r="MGN9" s="107"/>
      <c r="MGO9" s="107"/>
      <c r="MGP9" s="107"/>
      <c r="MGQ9" s="107"/>
      <c r="MGR9" s="107"/>
      <c r="MGS9" s="107"/>
      <c r="MGT9" s="107"/>
      <c r="MGU9" s="107"/>
      <c r="MGV9" s="107"/>
      <c r="MGW9" s="107"/>
      <c r="MGX9" s="107"/>
      <c r="MGY9" s="107"/>
      <c r="MGZ9" s="107"/>
      <c r="MHA9" s="107"/>
      <c r="MHB9" s="107"/>
      <c r="MHC9" s="107"/>
      <c r="MHD9" s="107"/>
      <c r="MHE9" s="107"/>
      <c r="MHF9" s="107"/>
      <c r="MHG9" s="107"/>
      <c r="MHH9" s="107"/>
      <c r="MHI9" s="107"/>
      <c r="MHJ9" s="107"/>
      <c r="MHK9" s="107"/>
      <c r="MHL9" s="107"/>
      <c r="MHM9" s="107"/>
      <c r="MHN9" s="107"/>
      <c r="MHO9" s="107"/>
      <c r="MHP9" s="107"/>
      <c r="MHQ9" s="107"/>
      <c r="MHR9" s="107"/>
      <c r="MHS9" s="107"/>
      <c r="MHT9" s="107"/>
      <c r="MHU9" s="107"/>
      <c r="MHV9" s="107"/>
      <c r="MHW9" s="107"/>
      <c r="MHX9" s="107"/>
      <c r="MHY9" s="107"/>
      <c r="MHZ9" s="107"/>
      <c r="MIA9" s="107"/>
      <c r="MIB9" s="107"/>
      <c r="MIC9" s="107"/>
      <c r="MID9" s="107"/>
      <c r="MIE9" s="107"/>
      <c r="MIF9" s="107"/>
      <c r="MIG9" s="107"/>
      <c r="MIH9" s="107"/>
      <c r="MII9" s="107"/>
      <c r="MIJ9" s="107"/>
      <c r="MIK9" s="107"/>
      <c r="MIL9" s="107"/>
      <c r="MIM9" s="107"/>
      <c r="MIN9" s="107"/>
      <c r="MIO9" s="107"/>
      <c r="MIP9" s="107"/>
      <c r="MIQ9" s="107"/>
      <c r="MIR9" s="107"/>
      <c r="MIS9" s="107"/>
      <c r="MIT9" s="107"/>
      <c r="MIU9" s="107"/>
      <c r="MIV9" s="107"/>
      <c r="MIW9" s="107"/>
      <c r="MIX9" s="107"/>
      <c r="MIY9" s="107"/>
      <c r="MIZ9" s="107"/>
      <c r="MJA9" s="107"/>
      <c r="MJB9" s="107"/>
      <c r="MJC9" s="107"/>
      <c r="MJD9" s="107"/>
      <c r="MJE9" s="107"/>
      <c r="MJF9" s="107"/>
      <c r="MJG9" s="107"/>
      <c r="MJH9" s="107"/>
      <c r="MJI9" s="107"/>
      <c r="MJJ9" s="107"/>
      <c r="MJK9" s="107"/>
      <c r="MJL9" s="107"/>
      <c r="MJM9" s="107"/>
      <c r="MJN9" s="107"/>
      <c r="MJO9" s="107"/>
      <c r="MJP9" s="107"/>
      <c r="MJQ9" s="107"/>
      <c r="MJR9" s="107"/>
      <c r="MJS9" s="107"/>
      <c r="MJT9" s="107"/>
      <c r="MJU9" s="107"/>
      <c r="MJV9" s="107"/>
      <c r="MJW9" s="107"/>
      <c r="MJX9" s="107"/>
      <c r="MJY9" s="107"/>
      <c r="MJZ9" s="107"/>
      <c r="MKA9" s="107"/>
      <c r="MKB9" s="107"/>
      <c r="MKC9" s="107"/>
      <c r="MKD9" s="107"/>
      <c r="MKE9" s="107"/>
      <c r="MKF9" s="107"/>
      <c r="MKG9" s="107"/>
      <c r="MKH9" s="107"/>
      <c r="MKI9" s="107"/>
      <c r="MKJ9" s="107"/>
      <c r="MKK9" s="107"/>
      <c r="MKL9" s="107"/>
      <c r="MKM9" s="107"/>
      <c r="MKN9" s="107"/>
      <c r="MKO9" s="107"/>
      <c r="MKP9" s="107"/>
      <c r="MKQ9" s="107"/>
      <c r="MKR9" s="107"/>
      <c r="MKS9" s="107"/>
      <c r="MKT9" s="107"/>
      <c r="MKU9" s="107"/>
      <c r="MKV9" s="107"/>
      <c r="MKW9" s="107"/>
      <c r="MKX9" s="107"/>
      <c r="MKY9" s="107"/>
      <c r="MKZ9" s="107"/>
      <c r="MLA9" s="107"/>
      <c r="MLB9" s="107"/>
      <c r="MLC9" s="107"/>
      <c r="MLD9" s="107"/>
      <c r="MLE9" s="107"/>
      <c r="MLF9" s="107"/>
      <c r="MLG9" s="107"/>
      <c r="MLH9" s="107"/>
      <c r="MLI9" s="107"/>
      <c r="MLJ9" s="107"/>
      <c r="MLK9" s="107"/>
      <c r="MLL9" s="107"/>
      <c r="MLM9" s="107"/>
      <c r="MLN9" s="107"/>
      <c r="MLO9" s="107"/>
      <c r="MLP9" s="107"/>
      <c r="MLQ9" s="107"/>
      <c r="MLR9" s="107"/>
      <c r="MLS9" s="107"/>
      <c r="MLT9" s="107"/>
      <c r="MLU9" s="107"/>
      <c r="MLV9" s="107"/>
      <c r="MLW9" s="107"/>
      <c r="MLX9" s="107"/>
      <c r="MLY9" s="107"/>
      <c r="MLZ9" s="107"/>
      <c r="MMA9" s="107"/>
      <c r="MMB9" s="107"/>
      <c r="MMC9" s="107"/>
      <c r="MMD9" s="107"/>
      <c r="MME9" s="107"/>
      <c r="MMF9" s="107"/>
      <c r="MMG9" s="107"/>
      <c r="MMH9" s="107"/>
      <c r="MMI9" s="107"/>
      <c r="MMJ9" s="107"/>
      <c r="MMK9" s="107"/>
      <c r="MML9" s="107"/>
      <c r="MMM9" s="107"/>
      <c r="MMN9" s="107"/>
      <c r="MMO9" s="107"/>
      <c r="MMP9" s="107"/>
      <c r="MMQ9" s="107"/>
      <c r="MMR9" s="107"/>
      <c r="MMS9" s="107"/>
      <c r="MMT9" s="107"/>
      <c r="MMU9" s="107"/>
      <c r="MMV9" s="107"/>
      <c r="MMW9" s="107"/>
      <c r="MMX9" s="107"/>
      <c r="MMY9" s="107"/>
      <c r="MMZ9" s="107"/>
      <c r="MNA9" s="107"/>
      <c r="MNB9" s="107"/>
      <c r="MNC9" s="107"/>
      <c r="MND9" s="107"/>
      <c r="MNE9" s="107"/>
      <c r="MNF9" s="107"/>
      <c r="MNG9" s="107"/>
      <c r="MNH9" s="107"/>
      <c r="MNI9" s="107"/>
      <c r="MNJ9" s="107"/>
      <c r="MNK9" s="107"/>
      <c r="MNL9" s="107"/>
      <c r="MNM9" s="107"/>
      <c r="MNN9" s="107"/>
      <c r="MNO9" s="107"/>
      <c r="MNP9" s="107"/>
      <c r="MNQ9" s="107"/>
      <c r="MNR9" s="107"/>
      <c r="MNS9" s="107"/>
      <c r="MNT9" s="107"/>
      <c r="MNU9" s="107"/>
      <c r="MNV9" s="107"/>
      <c r="MNW9" s="107"/>
      <c r="MNX9" s="107"/>
      <c r="MNY9" s="107"/>
      <c r="MNZ9" s="107"/>
      <c r="MOA9" s="107"/>
      <c r="MOB9" s="107"/>
      <c r="MOC9" s="107"/>
      <c r="MOD9" s="107"/>
      <c r="MOE9" s="107"/>
      <c r="MOF9" s="107"/>
      <c r="MOG9" s="107"/>
      <c r="MOH9" s="107"/>
      <c r="MOI9" s="107"/>
      <c r="MOJ9" s="107"/>
      <c r="MOK9" s="107"/>
      <c r="MOL9" s="107"/>
      <c r="MOM9" s="107"/>
      <c r="MON9" s="107"/>
      <c r="MOO9" s="107"/>
      <c r="MOP9" s="107"/>
      <c r="MOQ9" s="107"/>
      <c r="MOR9" s="107"/>
      <c r="MOS9" s="107"/>
      <c r="MOT9" s="107"/>
      <c r="MOU9" s="107"/>
      <c r="MOV9" s="107"/>
      <c r="MOW9" s="107"/>
      <c r="MOX9" s="107"/>
      <c r="MOY9" s="107"/>
      <c r="MOZ9" s="107"/>
      <c r="MPA9" s="107"/>
      <c r="MPB9" s="107"/>
      <c r="MPC9" s="107"/>
      <c r="MPD9" s="107"/>
      <c r="MPE9" s="107"/>
      <c r="MPF9" s="107"/>
      <c r="MPG9" s="107"/>
      <c r="MPH9" s="107"/>
      <c r="MPI9" s="107"/>
      <c r="MPJ9" s="107"/>
      <c r="MPK9" s="107"/>
      <c r="MPL9" s="107"/>
      <c r="MPM9" s="107"/>
      <c r="MPN9" s="107"/>
      <c r="MPO9" s="107"/>
      <c r="MPP9" s="107"/>
      <c r="MPQ9" s="107"/>
      <c r="MPR9" s="107"/>
      <c r="MPS9" s="107"/>
      <c r="MPT9" s="107"/>
      <c r="MPU9" s="107"/>
      <c r="MPV9" s="107"/>
      <c r="MPW9" s="107"/>
      <c r="MPX9" s="107"/>
      <c r="MPY9" s="107"/>
      <c r="MPZ9" s="107"/>
      <c r="MQA9" s="107"/>
      <c r="MQB9" s="107"/>
      <c r="MQC9" s="107"/>
      <c r="MQD9" s="107"/>
      <c r="MQE9" s="107"/>
      <c r="MQF9" s="107"/>
      <c r="MQG9" s="107"/>
      <c r="MQH9" s="107"/>
      <c r="MQI9" s="107"/>
      <c r="MQJ9" s="107"/>
      <c r="MQK9" s="107"/>
      <c r="MQL9" s="107"/>
      <c r="MQM9" s="107"/>
      <c r="MQN9" s="107"/>
      <c r="MQO9" s="107"/>
      <c r="MQP9" s="107"/>
      <c r="MQQ9" s="107"/>
      <c r="MQR9" s="107"/>
      <c r="MQS9" s="107"/>
      <c r="MQT9" s="107"/>
      <c r="MQU9" s="107"/>
      <c r="MQV9" s="107"/>
      <c r="MQW9" s="107"/>
      <c r="MQX9" s="107"/>
      <c r="MQY9" s="107"/>
      <c r="MQZ9" s="107"/>
      <c r="MRA9" s="107"/>
      <c r="MRB9" s="107"/>
      <c r="MRC9" s="107"/>
      <c r="MRD9" s="107"/>
      <c r="MRE9" s="107"/>
      <c r="MRF9" s="107"/>
      <c r="MRG9" s="107"/>
      <c r="MRH9" s="107"/>
      <c r="MRI9" s="107"/>
      <c r="MRJ9" s="107"/>
      <c r="MRK9" s="107"/>
      <c r="MRL9" s="107"/>
      <c r="MRM9" s="107"/>
      <c r="MRN9" s="107"/>
      <c r="MRO9" s="107"/>
      <c r="MRP9" s="107"/>
      <c r="MRQ9" s="107"/>
      <c r="MRR9" s="107"/>
      <c r="MRS9" s="107"/>
      <c r="MRT9" s="107"/>
      <c r="MRU9" s="107"/>
      <c r="MRV9" s="107"/>
      <c r="MRW9" s="107"/>
      <c r="MRX9" s="107"/>
      <c r="MRY9" s="107"/>
      <c r="MRZ9" s="107"/>
      <c r="MSA9" s="107"/>
      <c r="MSB9" s="107"/>
      <c r="MSC9" s="107"/>
      <c r="MSD9" s="107"/>
      <c r="MSE9" s="107"/>
      <c r="MSF9" s="107"/>
      <c r="MSG9" s="107"/>
      <c r="MSH9" s="107"/>
      <c r="MSI9" s="107"/>
      <c r="MSJ9" s="107"/>
      <c r="MSK9" s="107"/>
      <c r="MSL9" s="107"/>
      <c r="MSM9" s="107"/>
      <c r="MSN9" s="107"/>
      <c r="MSO9" s="107"/>
      <c r="MSP9" s="107"/>
      <c r="MSQ9" s="107"/>
      <c r="MSR9" s="107"/>
      <c r="MSS9" s="107"/>
      <c r="MST9" s="107"/>
      <c r="MSU9" s="107"/>
      <c r="MSV9" s="107"/>
      <c r="MSW9" s="107"/>
      <c r="MSX9" s="107"/>
      <c r="MSY9" s="107"/>
      <c r="MSZ9" s="107"/>
      <c r="MTA9" s="107"/>
      <c r="MTB9" s="107"/>
      <c r="MTC9" s="107"/>
      <c r="MTD9" s="107"/>
      <c r="MTE9" s="107"/>
      <c r="MTF9" s="107"/>
      <c r="MTG9" s="107"/>
      <c r="MTH9" s="107"/>
      <c r="MTI9" s="107"/>
      <c r="MTJ9" s="107"/>
      <c r="MTK9" s="107"/>
      <c r="MTL9" s="107"/>
      <c r="MTM9" s="107"/>
      <c r="MTN9" s="107"/>
      <c r="MTO9" s="107"/>
      <c r="MTP9" s="107"/>
      <c r="MTQ9" s="107"/>
      <c r="MTR9" s="107"/>
      <c r="MTS9" s="107"/>
      <c r="MTT9" s="107"/>
      <c r="MTU9" s="107"/>
      <c r="MTV9" s="107"/>
      <c r="MTW9" s="107"/>
      <c r="MTX9" s="107"/>
      <c r="MTY9" s="107"/>
      <c r="MTZ9" s="107"/>
      <c r="MUA9" s="107"/>
      <c r="MUB9" s="107"/>
      <c r="MUC9" s="107"/>
      <c r="MUD9" s="107"/>
      <c r="MUE9" s="107"/>
      <c r="MUF9" s="107"/>
      <c r="MUG9" s="107"/>
      <c r="MUH9" s="107"/>
      <c r="MUI9" s="107"/>
      <c r="MUJ9" s="107"/>
      <c r="MUK9" s="107"/>
      <c r="MUL9" s="107"/>
      <c r="MUM9" s="107"/>
      <c r="MUN9" s="107"/>
      <c r="MUO9" s="107"/>
      <c r="MUP9" s="107"/>
      <c r="MUQ9" s="107"/>
      <c r="MUR9" s="107"/>
      <c r="MUS9" s="107"/>
      <c r="MUT9" s="107"/>
      <c r="MUU9" s="107"/>
      <c r="MUV9" s="107"/>
      <c r="MUW9" s="107"/>
      <c r="MUX9" s="107"/>
      <c r="MUY9" s="107"/>
      <c r="MUZ9" s="107"/>
      <c r="MVA9" s="107"/>
      <c r="MVB9" s="107"/>
      <c r="MVC9" s="107"/>
      <c r="MVD9" s="107"/>
      <c r="MVE9" s="107"/>
      <c r="MVF9" s="107"/>
      <c r="MVG9" s="107"/>
      <c r="MVH9" s="107"/>
      <c r="MVI9" s="107"/>
      <c r="MVJ9" s="107"/>
      <c r="MVK9" s="107"/>
      <c r="MVL9" s="107"/>
      <c r="MVM9" s="107"/>
      <c r="MVN9" s="107"/>
      <c r="MVO9" s="107"/>
      <c r="MVP9" s="107"/>
      <c r="MVQ9" s="107"/>
      <c r="MVR9" s="107"/>
      <c r="MVS9" s="107"/>
      <c r="MVT9" s="107"/>
      <c r="MVU9" s="107"/>
      <c r="MVV9" s="107"/>
      <c r="MVW9" s="107"/>
      <c r="MVX9" s="107"/>
      <c r="MVY9" s="107"/>
      <c r="MVZ9" s="107"/>
      <c r="MWA9" s="107"/>
      <c r="MWB9" s="107"/>
      <c r="MWC9" s="107"/>
      <c r="MWD9" s="107"/>
      <c r="MWE9" s="107"/>
      <c r="MWF9" s="107"/>
      <c r="MWG9" s="107"/>
      <c r="MWH9" s="107"/>
      <c r="MWI9" s="107"/>
      <c r="MWJ9" s="107"/>
      <c r="MWK9" s="107"/>
      <c r="MWL9" s="107"/>
      <c r="MWM9" s="107"/>
      <c r="MWN9" s="107"/>
      <c r="MWO9" s="107"/>
      <c r="MWP9" s="107"/>
      <c r="MWQ9" s="107"/>
      <c r="MWR9" s="107"/>
      <c r="MWS9" s="107"/>
      <c r="MWT9" s="107"/>
      <c r="MWU9" s="107"/>
      <c r="MWV9" s="107"/>
      <c r="MWW9" s="107"/>
      <c r="MWX9" s="107"/>
      <c r="MWY9" s="107"/>
      <c r="MWZ9" s="107"/>
      <c r="MXA9" s="107"/>
      <c r="MXB9" s="107"/>
      <c r="MXC9" s="107"/>
      <c r="MXD9" s="107"/>
      <c r="MXE9" s="107"/>
      <c r="MXF9" s="107"/>
      <c r="MXG9" s="107"/>
      <c r="MXH9" s="107"/>
      <c r="MXI9" s="107"/>
      <c r="MXJ9" s="107"/>
      <c r="MXK9" s="107"/>
      <c r="MXL9" s="107"/>
      <c r="MXM9" s="107"/>
      <c r="MXN9" s="107"/>
      <c r="MXO9" s="107"/>
      <c r="MXP9" s="107"/>
      <c r="MXQ9" s="107"/>
      <c r="MXR9" s="107"/>
      <c r="MXS9" s="107"/>
      <c r="MXT9" s="107"/>
      <c r="MXU9" s="107"/>
      <c r="MXV9" s="107"/>
      <c r="MXW9" s="107"/>
      <c r="MXX9" s="107"/>
      <c r="MXY9" s="107"/>
      <c r="MXZ9" s="107"/>
      <c r="MYA9" s="107"/>
      <c r="MYB9" s="107"/>
      <c r="MYC9" s="107"/>
      <c r="MYD9" s="107"/>
      <c r="MYE9" s="107"/>
      <c r="MYF9" s="107"/>
      <c r="MYG9" s="107"/>
      <c r="MYH9" s="107"/>
      <c r="MYI9" s="107"/>
      <c r="MYJ9" s="107"/>
      <c r="MYK9" s="107"/>
      <c r="MYL9" s="107"/>
      <c r="MYM9" s="107"/>
      <c r="MYN9" s="107"/>
      <c r="MYO9" s="107"/>
      <c r="MYP9" s="107"/>
      <c r="MYQ9" s="107"/>
      <c r="MYR9" s="107"/>
      <c r="MYS9" s="107"/>
      <c r="MYT9" s="107"/>
      <c r="MYU9" s="107"/>
      <c r="MYV9" s="107"/>
      <c r="MYW9" s="107"/>
      <c r="MYX9" s="107"/>
      <c r="MYY9" s="107"/>
      <c r="MYZ9" s="107"/>
      <c r="MZA9" s="107"/>
      <c r="MZB9" s="107"/>
      <c r="MZC9" s="107"/>
      <c r="MZD9" s="107"/>
      <c r="MZE9" s="107"/>
      <c r="MZF9" s="107"/>
      <c r="MZG9" s="107"/>
      <c r="MZH9" s="107"/>
      <c r="MZI9" s="107"/>
      <c r="MZJ9" s="107"/>
      <c r="MZK9" s="107"/>
      <c r="MZL9" s="107"/>
      <c r="MZM9" s="107"/>
      <c r="MZN9" s="107"/>
      <c r="MZO9" s="107"/>
      <c r="MZP9" s="107"/>
      <c r="MZQ9" s="107"/>
      <c r="MZR9" s="107"/>
      <c r="MZS9" s="107"/>
      <c r="MZT9" s="107"/>
      <c r="MZU9" s="107"/>
      <c r="MZV9" s="107"/>
      <c r="MZW9" s="107"/>
      <c r="MZX9" s="107"/>
      <c r="MZY9" s="107"/>
      <c r="MZZ9" s="107"/>
      <c r="NAA9" s="107"/>
      <c r="NAB9" s="107"/>
      <c r="NAC9" s="107"/>
      <c r="NAD9" s="107"/>
      <c r="NAE9" s="107"/>
      <c r="NAF9" s="107"/>
      <c r="NAG9" s="107"/>
      <c r="NAH9" s="107"/>
      <c r="NAI9" s="107"/>
      <c r="NAJ9" s="107"/>
      <c r="NAK9" s="107"/>
      <c r="NAL9" s="107"/>
      <c r="NAM9" s="107"/>
      <c r="NAN9" s="107"/>
      <c r="NAO9" s="107"/>
      <c r="NAP9" s="107"/>
      <c r="NAQ9" s="107"/>
      <c r="NAR9" s="107"/>
      <c r="NAS9" s="107"/>
      <c r="NAT9" s="107"/>
      <c r="NAU9" s="107"/>
      <c r="NAV9" s="107"/>
      <c r="NAW9" s="107"/>
      <c r="NAX9" s="107"/>
      <c r="NAY9" s="107"/>
      <c r="NAZ9" s="107"/>
      <c r="NBA9" s="107"/>
      <c r="NBB9" s="107"/>
      <c r="NBC9" s="107"/>
      <c r="NBD9" s="107"/>
      <c r="NBE9" s="107"/>
      <c r="NBF9" s="107"/>
      <c r="NBG9" s="107"/>
      <c r="NBH9" s="107"/>
      <c r="NBI9" s="107"/>
      <c r="NBJ9" s="107"/>
      <c r="NBK9" s="107"/>
      <c r="NBL9" s="107"/>
      <c r="NBM9" s="107"/>
      <c r="NBN9" s="107"/>
      <c r="NBO9" s="107"/>
      <c r="NBP9" s="107"/>
      <c r="NBQ9" s="107"/>
      <c r="NBR9" s="107"/>
      <c r="NBS9" s="107"/>
      <c r="NBT9" s="107"/>
      <c r="NBU9" s="107"/>
      <c r="NBV9" s="107"/>
      <c r="NBW9" s="107"/>
      <c r="NBX9" s="107"/>
      <c r="NBY9" s="107"/>
      <c r="NBZ9" s="107"/>
      <c r="NCA9" s="107"/>
      <c r="NCB9" s="107"/>
      <c r="NCC9" s="107"/>
      <c r="NCD9" s="107"/>
      <c r="NCE9" s="107"/>
      <c r="NCF9" s="107"/>
      <c r="NCG9" s="107"/>
      <c r="NCH9" s="107"/>
      <c r="NCI9" s="107"/>
      <c r="NCJ9" s="107"/>
      <c r="NCK9" s="107"/>
      <c r="NCL9" s="107"/>
      <c r="NCM9" s="107"/>
      <c r="NCN9" s="107"/>
      <c r="NCO9" s="107"/>
      <c r="NCP9" s="107"/>
      <c r="NCQ9" s="107"/>
      <c r="NCR9" s="107"/>
      <c r="NCS9" s="107"/>
      <c r="NCT9" s="107"/>
      <c r="NCU9" s="107"/>
      <c r="NCV9" s="107"/>
      <c r="NCW9" s="107"/>
      <c r="NCX9" s="107"/>
      <c r="NCY9" s="107"/>
      <c r="NCZ9" s="107"/>
      <c r="NDA9" s="107"/>
      <c r="NDB9" s="107"/>
      <c r="NDC9" s="107"/>
      <c r="NDD9" s="107"/>
      <c r="NDE9" s="107"/>
      <c r="NDF9" s="107"/>
      <c r="NDG9" s="107"/>
      <c r="NDH9" s="107"/>
      <c r="NDI9" s="107"/>
      <c r="NDJ9" s="107"/>
      <c r="NDK9" s="107"/>
      <c r="NDL9" s="107"/>
      <c r="NDM9" s="107"/>
      <c r="NDN9" s="107"/>
      <c r="NDO9" s="107"/>
      <c r="NDP9" s="107"/>
      <c r="NDQ9" s="107"/>
      <c r="NDR9" s="107"/>
      <c r="NDS9" s="107"/>
      <c r="NDT9" s="107"/>
      <c r="NDU9" s="107"/>
      <c r="NDV9" s="107"/>
      <c r="NDW9" s="107"/>
      <c r="NDX9" s="107"/>
      <c r="NDY9" s="107"/>
      <c r="NDZ9" s="107"/>
      <c r="NEA9" s="107"/>
      <c r="NEB9" s="107"/>
      <c r="NEC9" s="107"/>
      <c r="NED9" s="107"/>
      <c r="NEE9" s="107"/>
      <c r="NEF9" s="107"/>
      <c r="NEG9" s="107"/>
      <c r="NEH9" s="107"/>
      <c r="NEI9" s="107"/>
      <c r="NEJ9" s="107"/>
      <c r="NEK9" s="107"/>
      <c r="NEL9" s="107"/>
      <c r="NEM9" s="107"/>
      <c r="NEN9" s="107"/>
      <c r="NEO9" s="107"/>
      <c r="NEP9" s="107"/>
      <c r="NEQ9" s="107"/>
      <c r="NER9" s="107"/>
      <c r="NES9" s="107"/>
      <c r="NET9" s="107"/>
      <c r="NEU9" s="107"/>
      <c r="NEV9" s="107"/>
      <c r="NEW9" s="107"/>
      <c r="NEX9" s="107"/>
      <c r="NEY9" s="107"/>
      <c r="NEZ9" s="107"/>
      <c r="NFA9" s="107"/>
      <c r="NFB9" s="107"/>
      <c r="NFC9" s="107"/>
      <c r="NFD9" s="107"/>
      <c r="NFE9" s="107"/>
      <c r="NFF9" s="107"/>
      <c r="NFG9" s="107"/>
      <c r="NFH9" s="107"/>
      <c r="NFI9" s="107"/>
      <c r="NFJ9" s="107"/>
      <c r="NFK9" s="107"/>
      <c r="NFL9" s="107"/>
      <c r="NFM9" s="107"/>
      <c r="NFN9" s="107"/>
      <c r="NFO9" s="107"/>
      <c r="NFP9" s="107"/>
      <c r="NFQ9" s="107"/>
      <c r="NFR9" s="107"/>
      <c r="NFS9" s="107"/>
      <c r="NFT9" s="107"/>
      <c r="NFU9" s="107"/>
      <c r="NFV9" s="107"/>
      <c r="NFW9" s="107"/>
      <c r="NFX9" s="107"/>
      <c r="NFY9" s="107"/>
      <c r="NFZ9" s="107"/>
      <c r="NGA9" s="107"/>
      <c r="NGB9" s="107"/>
      <c r="NGC9" s="107"/>
      <c r="NGD9" s="107"/>
      <c r="NGE9" s="107"/>
      <c r="NGF9" s="107"/>
      <c r="NGG9" s="107"/>
      <c r="NGH9" s="107"/>
      <c r="NGI9" s="107"/>
      <c r="NGJ9" s="107"/>
      <c r="NGK9" s="107"/>
      <c r="NGL9" s="107"/>
      <c r="NGM9" s="107"/>
      <c r="NGN9" s="107"/>
      <c r="NGO9" s="107"/>
      <c r="NGP9" s="107"/>
      <c r="NGQ9" s="107"/>
      <c r="NGR9" s="107"/>
      <c r="NGS9" s="107"/>
      <c r="NGT9" s="107"/>
      <c r="NGU9" s="107"/>
      <c r="NGV9" s="107"/>
      <c r="NGW9" s="107"/>
      <c r="NGX9" s="107"/>
      <c r="NGY9" s="107"/>
      <c r="NGZ9" s="107"/>
      <c r="NHA9" s="107"/>
      <c r="NHB9" s="107"/>
      <c r="NHC9" s="107"/>
      <c r="NHD9" s="107"/>
      <c r="NHE9" s="107"/>
      <c r="NHF9" s="107"/>
      <c r="NHG9" s="107"/>
      <c r="NHH9" s="107"/>
      <c r="NHI9" s="107"/>
      <c r="NHJ9" s="107"/>
      <c r="NHK9" s="107"/>
      <c r="NHL9" s="107"/>
      <c r="NHM9" s="107"/>
      <c r="NHN9" s="107"/>
      <c r="NHO9" s="107"/>
      <c r="NHP9" s="107"/>
      <c r="NHQ9" s="107"/>
      <c r="NHR9" s="107"/>
      <c r="NHS9" s="107"/>
      <c r="NHT9" s="107"/>
      <c r="NHU9" s="107"/>
      <c r="NHV9" s="107"/>
      <c r="NHW9" s="107"/>
      <c r="NHX9" s="107"/>
      <c r="NHY9" s="107"/>
      <c r="NHZ9" s="107"/>
      <c r="NIA9" s="107"/>
      <c r="NIB9" s="107"/>
      <c r="NIC9" s="107"/>
      <c r="NID9" s="107"/>
      <c r="NIE9" s="107"/>
      <c r="NIF9" s="107"/>
      <c r="NIG9" s="107"/>
      <c r="NIH9" s="107"/>
      <c r="NII9" s="107"/>
      <c r="NIJ9" s="107"/>
      <c r="NIK9" s="107"/>
      <c r="NIL9" s="107"/>
      <c r="NIM9" s="107"/>
      <c r="NIN9" s="107"/>
      <c r="NIO9" s="107"/>
      <c r="NIP9" s="107"/>
      <c r="NIQ9" s="107"/>
      <c r="NIR9" s="107"/>
      <c r="NIS9" s="107"/>
      <c r="NIT9" s="107"/>
      <c r="NIU9" s="107"/>
      <c r="NIV9" s="107"/>
      <c r="NIW9" s="107"/>
      <c r="NIX9" s="107"/>
      <c r="NIY9" s="107"/>
      <c r="NIZ9" s="107"/>
      <c r="NJA9" s="107"/>
      <c r="NJB9" s="107"/>
      <c r="NJC9" s="107"/>
      <c r="NJD9" s="107"/>
      <c r="NJE9" s="107"/>
      <c r="NJF9" s="107"/>
      <c r="NJG9" s="107"/>
      <c r="NJH9" s="107"/>
      <c r="NJI9" s="107"/>
      <c r="NJJ9" s="107"/>
      <c r="NJK9" s="107"/>
      <c r="NJL9" s="107"/>
      <c r="NJM9" s="107"/>
      <c r="NJN9" s="107"/>
      <c r="NJO9" s="107"/>
      <c r="NJP9" s="107"/>
      <c r="NJQ9" s="107"/>
      <c r="NJR9" s="107"/>
      <c r="NJS9" s="107"/>
      <c r="NJT9" s="107"/>
      <c r="NJU9" s="107"/>
      <c r="NJV9" s="107"/>
      <c r="NJW9" s="107"/>
      <c r="NJX9" s="107"/>
      <c r="NJY9" s="107"/>
      <c r="NJZ9" s="107"/>
      <c r="NKA9" s="107"/>
      <c r="NKB9" s="107"/>
      <c r="NKC9" s="107"/>
      <c r="NKD9" s="107"/>
      <c r="NKE9" s="107"/>
      <c r="NKF9" s="107"/>
      <c r="NKG9" s="107"/>
      <c r="NKH9" s="107"/>
      <c r="NKI9" s="107"/>
      <c r="NKJ9" s="107"/>
      <c r="NKK9" s="107"/>
      <c r="NKL9" s="107"/>
      <c r="NKM9" s="107"/>
      <c r="NKN9" s="107"/>
      <c r="NKO9" s="107"/>
      <c r="NKP9" s="107"/>
      <c r="NKQ9" s="107"/>
      <c r="NKR9" s="107"/>
      <c r="NKS9" s="107"/>
      <c r="NKT9" s="107"/>
      <c r="NKU9" s="107"/>
      <c r="NKV9" s="107"/>
      <c r="NKW9" s="107"/>
      <c r="NKX9" s="107"/>
      <c r="NKY9" s="107"/>
      <c r="NKZ9" s="107"/>
      <c r="NLA9" s="107"/>
      <c r="NLB9" s="107"/>
      <c r="NLC9" s="107"/>
      <c r="NLD9" s="107"/>
      <c r="NLE9" s="107"/>
      <c r="NLF9" s="107"/>
      <c r="NLG9" s="107"/>
      <c r="NLH9" s="107"/>
      <c r="NLI9" s="107"/>
      <c r="NLJ9" s="107"/>
      <c r="NLK9" s="107"/>
      <c r="NLL9" s="107"/>
      <c r="NLM9" s="107"/>
      <c r="NLN9" s="107"/>
      <c r="NLO9" s="107"/>
      <c r="NLP9" s="107"/>
      <c r="NLQ9" s="107"/>
      <c r="NLR9" s="107"/>
      <c r="NLS9" s="107"/>
      <c r="NLT9" s="107"/>
      <c r="NLU9" s="107"/>
      <c r="NLV9" s="107"/>
      <c r="NLW9" s="107"/>
      <c r="NLX9" s="107"/>
      <c r="NLY9" s="107"/>
      <c r="NLZ9" s="107"/>
      <c r="NMA9" s="107"/>
      <c r="NMB9" s="107"/>
      <c r="NMC9" s="107"/>
      <c r="NMD9" s="107"/>
      <c r="NME9" s="107"/>
      <c r="NMF9" s="107"/>
      <c r="NMG9" s="107"/>
      <c r="NMH9" s="107"/>
      <c r="NMI9" s="107"/>
      <c r="NMJ9" s="107"/>
      <c r="NMK9" s="107"/>
      <c r="NML9" s="107"/>
      <c r="NMM9" s="107"/>
      <c r="NMN9" s="107"/>
      <c r="NMO9" s="107"/>
      <c r="NMP9" s="107"/>
      <c r="NMQ9" s="107"/>
      <c r="NMR9" s="107"/>
      <c r="NMS9" s="107"/>
      <c r="NMT9" s="107"/>
      <c r="NMU9" s="107"/>
      <c r="NMV9" s="107"/>
      <c r="NMW9" s="107"/>
      <c r="NMX9" s="107"/>
      <c r="NMY9" s="107"/>
      <c r="NMZ9" s="107"/>
      <c r="NNA9" s="107"/>
      <c r="NNB9" s="107"/>
      <c r="NNC9" s="107"/>
      <c r="NND9" s="107"/>
      <c r="NNE9" s="107"/>
      <c r="NNF9" s="107"/>
      <c r="NNG9" s="107"/>
      <c r="NNH9" s="107"/>
      <c r="NNI9" s="107"/>
      <c r="NNJ9" s="107"/>
      <c r="NNK9" s="107"/>
      <c r="NNL9" s="107"/>
      <c r="NNM9" s="107"/>
      <c r="NNN9" s="107"/>
      <c r="NNO9" s="107"/>
      <c r="NNP9" s="107"/>
      <c r="NNQ9" s="107"/>
      <c r="NNR9" s="107"/>
      <c r="NNS9" s="107"/>
      <c r="NNT9" s="107"/>
      <c r="NNU9" s="107"/>
      <c r="NNV9" s="107"/>
      <c r="NNW9" s="107"/>
      <c r="NNX9" s="107"/>
      <c r="NNY9" s="107"/>
      <c r="NNZ9" s="107"/>
      <c r="NOA9" s="107"/>
      <c r="NOB9" s="107"/>
      <c r="NOC9" s="107"/>
      <c r="NOD9" s="107"/>
      <c r="NOE9" s="107"/>
      <c r="NOF9" s="107"/>
      <c r="NOG9" s="107"/>
      <c r="NOH9" s="107"/>
      <c r="NOI9" s="107"/>
      <c r="NOJ9" s="107"/>
      <c r="NOK9" s="107"/>
      <c r="NOL9" s="107"/>
      <c r="NOM9" s="107"/>
      <c r="NON9" s="107"/>
      <c r="NOO9" s="107"/>
      <c r="NOP9" s="107"/>
      <c r="NOQ9" s="107"/>
      <c r="NOR9" s="107"/>
      <c r="NOS9" s="107"/>
      <c r="NOT9" s="107"/>
      <c r="NOU9" s="107"/>
      <c r="NOV9" s="107"/>
      <c r="NOW9" s="107"/>
      <c r="NOX9" s="107"/>
      <c r="NOY9" s="107"/>
      <c r="NOZ9" s="107"/>
      <c r="NPA9" s="107"/>
      <c r="NPB9" s="107"/>
      <c r="NPC9" s="107"/>
      <c r="NPD9" s="107"/>
      <c r="NPE9" s="107"/>
      <c r="NPF9" s="107"/>
      <c r="NPG9" s="107"/>
      <c r="NPH9" s="107"/>
      <c r="NPI9" s="107"/>
      <c r="NPJ9" s="107"/>
      <c r="NPK9" s="107"/>
      <c r="NPL9" s="107"/>
      <c r="NPM9" s="107"/>
      <c r="NPN9" s="107"/>
      <c r="NPO9" s="107"/>
      <c r="NPP9" s="107"/>
      <c r="NPQ9" s="107"/>
      <c r="NPR9" s="107"/>
      <c r="NPS9" s="107"/>
      <c r="NPT9" s="107"/>
      <c r="NPU9" s="107"/>
      <c r="NPV9" s="107"/>
      <c r="NPW9" s="107"/>
      <c r="NPX9" s="107"/>
      <c r="NPY9" s="107"/>
      <c r="NPZ9" s="107"/>
      <c r="NQA9" s="107"/>
      <c r="NQB9" s="107"/>
      <c r="NQC9" s="107"/>
      <c r="NQD9" s="107"/>
      <c r="NQE9" s="107"/>
      <c r="NQF9" s="107"/>
      <c r="NQG9" s="107"/>
      <c r="NQH9" s="107"/>
      <c r="NQI9" s="107"/>
      <c r="NQJ9" s="107"/>
      <c r="NQK9" s="107"/>
      <c r="NQL9" s="107"/>
      <c r="NQM9" s="107"/>
      <c r="NQN9" s="107"/>
      <c r="NQO9" s="107"/>
      <c r="NQP9" s="107"/>
      <c r="NQQ9" s="107"/>
      <c r="NQR9" s="107"/>
      <c r="NQS9" s="107"/>
      <c r="NQT9" s="107"/>
      <c r="NQU9" s="107"/>
      <c r="NQV9" s="107"/>
      <c r="NQW9" s="107"/>
      <c r="NQX9" s="107"/>
      <c r="NQY9" s="107"/>
      <c r="NQZ9" s="107"/>
      <c r="NRA9" s="107"/>
      <c r="NRB9" s="107"/>
      <c r="NRC9" s="107"/>
      <c r="NRD9" s="107"/>
      <c r="NRE9" s="107"/>
      <c r="NRF9" s="107"/>
      <c r="NRG9" s="107"/>
      <c r="NRH9" s="107"/>
      <c r="NRI9" s="107"/>
      <c r="NRJ9" s="107"/>
      <c r="NRK9" s="107"/>
      <c r="NRL9" s="107"/>
      <c r="NRM9" s="107"/>
      <c r="NRN9" s="107"/>
      <c r="NRO9" s="107"/>
      <c r="NRP9" s="107"/>
      <c r="NRQ9" s="107"/>
      <c r="NRR9" s="107"/>
      <c r="NRS9" s="107"/>
      <c r="NRT9" s="107"/>
      <c r="NRU9" s="107"/>
      <c r="NRV9" s="107"/>
      <c r="NRW9" s="107"/>
      <c r="NRX9" s="107"/>
      <c r="NRY9" s="107"/>
      <c r="NRZ9" s="107"/>
      <c r="NSA9" s="107"/>
      <c r="NSB9" s="107"/>
      <c r="NSC9" s="107"/>
      <c r="NSD9" s="107"/>
      <c r="NSE9" s="107"/>
      <c r="NSF9" s="107"/>
      <c r="NSG9" s="107"/>
      <c r="NSH9" s="107"/>
      <c r="NSI9" s="107"/>
      <c r="NSJ9" s="107"/>
      <c r="NSK9" s="107"/>
      <c r="NSL9" s="107"/>
      <c r="NSM9" s="107"/>
      <c r="NSN9" s="107"/>
      <c r="NSO9" s="107"/>
      <c r="NSP9" s="107"/>
      <c r="NSQ9" s="107"/>
      <c r="NSR9" s="107"/>
      <c r="NSS9" s="107"/>
      <c r="NST9" s="107"/>
      <c r="NSU9" s="107"/>
      <c r="NSV9" s="107"/>
      <c r="NSW9" s="107"/>
      <c r="NSX9" s="107"/>
      <c r="NSY9" s="107"/>
      <c r="NSZ9" s="107"/>
      <c r="NTA9" s="107"/>
      <c r="NTB9" s="107"/>
      <c r="NTC9" s="107"/>
      <c r="NTD9" s="107"/>
      <c r="NTE9" s="107"/>
      <c r="NTF9" s="107"/>
      <c r="NTG9" s="107"/>
      <c r="NTH9" s="107"/>
      <c r="NTI9" s="107"/>
      <c r="NTJ9" s="107"/>
      <c r="NTK9" s="107"/>
      <c r="NTL9" s="107"/>
      <c r="NTM9" s="107"/>
      <c r="NTN9" s="107"/>
      <c r="NTO9" s="107"/>
      <c r="NTP9" s="107"/>
      <c r="NTQ9" s="107"/>
      <c r="NTR9" s="107"/>
      <c r="NTS9" s="107"/>
      <c r="NTT9" s="107"/>
      <c r="NTU9" s="107"/>
      <c r="NTV9" s="107"/>
      <c r="NTW9" s="107"/>
      <c r="NTX9" s="107"/>
      <c r="NTY9" s="107"/>
      <c r="NTZ9" s="107"/>
      <c r="NUA9" s="107"/>
      <c r="NUB9" s="107"/>
      <c r="NUC9" s="107"/>
      <c r="NUD9" s="107"/>
      <c r="NUE9" s="107"/>
      <c r="NUF9" s="107"/>
      <c r="NUG9" s="107"/>
      <c r="NUH9" s="107"/>
      <c r="NUI9" s="107"/>
      <c r="NUJ9" s="107"/>
      <c r="NUK9" s="107"/>
      <c r="NUL9" s="107"/>
      <c r="NUM9" s="107"/>
      <c r="NUN9" s="107"/>
      <c r="NUO9" s="107"/>
      <c r="NUP9" s="107"/>
      <c r="NUQ9" s="107"/>
      <c r="NUR9" s="107"/>
      <c r="NUS9" s="107"/>
      <c r="NUT9" s="107"/>
      <c r="NUU9" s="107"/>
      <c r="NUV9" s="107"/>
      <c r="NUW9" s="107"/>
      <c r="NUX9" s="107"/>
      <c r="NUY9" s="107"/>
      <c r="NUZ9" s="107"/>
      <c r="NVA9" s="107"/>
      <c r="NVB9" s="107"/>
      <c r="NVC9" s="107"/>
      <c r="NVD9" s="107"/>
      <c r="NVE9" s="107"/>
      <c r="NVF9" s="107"/>
      <c r="NVG9" s="107"/>
      <c r="NVH9" s="107"/>
      <c r="NVI9" s="107"/>
      <c r="NVJ9" s="107"/>
      <c r="NVK9" s="107"/>
      <c r="NVL9" s="107"/>
      <c r="NVM9" s="107"/>
      <c r="NVN9" s="107"/>
      <c r="NVO9" s="107"/>
      <c r="NVP9" s="107"/>
      <c r="NVQ9" s="107"/>
      <c r="NVR9" s="107"/>
      <c r="NVS9" s="107"/>
      <c r="NVT9" s="107"/>
      <c r="NVU9" s="107"/>
      <c r="NVV9" s="107"/>
      <c r="NVW9" s="107"/>
      <c r="NVX9" s="107"/>
      <c r="NVY9" s="107"/>
      <c r="NVZ9" s="107"/>
      <c r="NWA9" s="107"/>
      <c r="NWB9" s="107"/>
      <c r="NWC9" s="107"/>
      <c r="NWD9" s="107"/>
      <c r="NWE9" s="107"/>
      <c r="NWF9" s="107"/>
      <c r="NWG9" s="107"/>
      <c r="NWH9" s="107"/>
      <c r="NWI9" s="107"/>
      <c r="NWJ9" s="107"/>
      <c r="NWK9" s="107"/>
      <c r="NWL9" s="107"/>
      <c r="NWM9" s="107"/>
      <c r="NWN9" s="107"/>
      <c r="NWO9" s="107"/>
      <c r="NWP9" s="107"/>
      <c r="NWQ9" s="107"/>
      <c r="NWR9" s="107"/>
      <c r="NWS9" s="107"/>
      <c r="NWT9" s="107"/>
      <c r="NWU9" s="107"/>
      <c r="NWV9" s="107"/>
      <c r="NWW9" s="107"/>
      <c r="NWX9" s="107"/>
      <c r="NWY9" s="107"/>
      <c r="NWZ9" s="107"/>
      <c r="NXA9" s="107"/>
      <c r="NXB9" s="107"/>
      <c r="NXC9" s="107"/>
      <c r="NXD9" s="107"/>
      <c r="NXE9" s="107"/>
      <c r="NXF9" s="107"/>
      <c r="NXG9" s="107"/>
      <c r="NXH9" s="107"/>
      <c r="NXI9" s="107"/>
      <c r="NXJ9" s="107"/>
      <c r="NXK9" s="107"/>
      <c r="NXL9" s="107"/>
      <c r="NXM9" s="107"/>
      <c r="NXN9" s="107"/>
      <c r="NXO9" s="107"/>
      <c r="NXP9" s="107"/>
      <c r="NXQ9" s="107"/>
      <c r="NXR9" s="107"/>
      <c r="NXS9" s="107"/>
      <c r="NXT9" s="107"/>
      <c r="NXU9" s="107"/>
      <c r="NXV9" s="107"/>
      <c r="NXW9" s="107"/>
      <c r="NXX9" s="107"/>
      <c r="NXY9" s="107"/>
      <c r="NXZ9" s="107"/>
      <c r="NYA9" s="107"/>
      <c r="NYB9" s="107"/>
      <c r="NYC9" s="107"/>
      <c r="NYD9" s="107"/>
      <c r="NYE9" s="107"/>
      <c r="NYF9" s="107"/>
      <c r="NYG9" s="107"/>
      <c r="NYH9" s="107"/>
      <c r="NYI9" s="107"/>
      <c r="NYJ9" s="107"/>
      <c r="NYK9" s="107"/>
      <c r="NYL9" s="107"/>
      <c r="NYM9" s="107"/>
      <c r="NYN9" s="107"/>
      <c r="NYO9" s="107"/>
      <c r="NYP9" s="107"/>
      <c r="NYQ9" s="107"/>
      <c r="NYR9" s="107"/>
      <c r="NYS9" s="107"/>
      <c r="NYT9" s="107"/>
      <c r="NYU9" s="107"/>
      <c r="NYV9" s="107"/>
      <c r="NYW9" s="107"/>
      <c r="NYX9" s="107"/>
      <c r="NYY9" s="107"/>
      <c r="NYZ9" s="107"/>
      <c r="NZA9" s="107"/>
      <c r="NZB9" s="107"/>
      <c r="NZC9" s="107"/>
      <c r="NZD9" s="107"/>
      <c r="NZE9" s="107"/>
      <c r="NZF9" s="107"/>
      <c r="NZG9" s="107"/>
      <c r="NZH9" s="107"/>
      <c r="NZI9" s="107"/>
      <c r="NZJ9" s="107"/>
      <c r="NZK9" s="107"/>
      <c r="NZL9" s="107"/>
      <c r="NZM9" s="107"/>
      <c r="NZN9" s="107"/>
      <c r="NZO9" s="107"/>
      <c r="NZP9" s="107"/>
      <c r="NZQ9" s="107"/>
      <c r="NZR9" s="107"/>
      <c r="NZS9" s="107"/>
      <c r="NZT9" s="107"/>
      <c r="NZU9" s="107"/>
      <c r="NZV9" s="107"/>
      <c r="NZW9" s="107"/>
      <c r="NZX9" s="107"/>
      <c r="NZY9" s="107"/>
      <c r="NZZ9" s="107"/>
      <c r="OAA9" s="107"/>
      <c r="OAB9" s="107"/>
      <c r="OAC9" s="107"/>
      <c r="OAD9" s="107"/>
      <c r="OAE9" s="107"/>
      <c r="OAF9" s="107"/>
      <c r="OAG9" s="107"/>
      <c r="OAH9" s="107"/>
      <c r="OAI9" s="107"/>
      <c r="OAJ9" s="107"/>
      <c r="OAK9" s="107"/>
      <c r="OAL9" s="107"/>
      <c r="OAM9" s="107"/>
      <c r="OAN9" s="107"/>
      <c r="OAO9" s="107"/>
      <c r="OAP9" s="107"/>
      <c r="OAQ9" s="107"/>
      <c r="OAR9" s="107"/>
      <c r="OAS9" s="107"/>
      <c r="OAT9" s="107"/>
      <c r="OAU9" s="107"/>
      <c r="OAV9" s="107"/>
      <c r="OAW9" s="107"/>
      <c r="OAX9" s="107"/>
      <c r="OAY9" s="107"/>
      <c r="OAZ9" s="107"/>
      <c r="OBA9" s="107"/>
      <c r="OBB9" s="107"/>
      <c r="OBC9" s="107"/>
      <c r="OBD9" s="107"/>
      <c r="OBE9" s="107"/>
      <c r="OBF9" s="107"/>
      <c r="OBG9" s="107"/>
      <c r="OBH9" s="107"/>
      <c r="OBI9" s="107"/>
      <c r="OBJ9" s="107"/>
      <c r="OBK9" s="107"/>
      <c r="OBL9" s="107"/>
      <c r="OBM9" s="107"/>
      <c r="OBN9" s="107"/>
      <c r="OBO9" s="107"/>
      <c r="OBP9" s="107"/>
      <c r="OBQ9" s="107"/>
      <c r="OBR9" s="107"/>
      <c r="OBS9" s="107"/>
      <c r="OBT9" s="107"/>
      <c r="OBU9" s="107"/>
      <c r="OBV9" s="107"/>
      <c r="OBW9" s="107"/>
      <c r="OBX9" s="107"/>
      <c r="OBY9" s="107"/>
      <c r="OBZ9" s="107"/>
      <c r="OCA9" s="107"/>
      <c r="OCB9" s="107"/>
      <c r="OCC9" s="107"/>
      <c r="OCD9" s="107"/>
      <c r="OCE9" s="107"/>
      <c r="OCF9" s="107"/>
      <c r="OCG9" s="107"/>
      <c r="OCH9" s="107"/>
      <c r="OCI9" s="107"/>
      <c r="OCJ9" s="107"/>
      <c r="OCK9" s="107"/>
      <c r="OCL9" s="107"/>
      <c r="OCM9" s="107"/>
      <c r="OCN9" s="107"/>
      <c r="OCO9" s="107"/>
      <c r="OCP9" s="107"/>
      <c r="OCQ9" s="107"/>
      <c r="OCR9" s="107"/>
      <c r="OCS9" s="107"/>
      <c r="OCT9" s="107"/>
      <c r="OCU9" s="107"/>
      <c r="OCV9" s="107"/>
      <c r="OCW9" s="107"/>
      <c r="OCX9" s="107"/>
      <c r="OCY9" s="107"/>
      <c r="OCZ9" s="107"/>
      <c r="ODA9" s="107"/>
      <c r="ODB9" s="107"/>
      <c r="ODC9" s="107"/>
      <c r="ODD9" s="107"/>
      <c r="ODE9" s="107"/>
      <c r="ODF9" s="107"/>
      <c r="ODG9" s="107"/>
      <c r="ODH9" s="107"/>
      <c r="ODI9" s="107"/>
      <c r="ODJ9" s="107"/>
      <c r="ODK9" s="107"/>
      <c r="ODL9" s="107"/>
      <c r="ODM9" s="107"/>
      <c r="ODN9" s="107"/>
      <c r="ODO9" s="107"/>
      <c r="ODP9" s="107"/>
      <c r="ODQ9" s="107"/>
      <c r="ODR9" s="107"/>
      <c r="ODS9" s="107"/>
      <c r="ODT9" s="107"/>
      <c r="ODU9" s="107"/>
      <c r="ODV9" s="107"/>
      <c r="ODW9" s="107"/>
      <c r="ODX9" s="107"/>
      <c r="ODY9" s="107"/>
      <c r="ODZ9" s="107"/>
      <c r="OEA9" s="107"/>
      <c r="OEB9" s="107"/>
      <c r="OEC9" s="107"/>
      <c r="OED9" s="107"/>
      <c r="OEE9" s="107"/>
      <c r="OEF9" s="107"/>
      <c r="OEG9" s="107"/>
      <c r="OEH9" s="107"/>
      <c r="OEI9" s="107"/>
      <c r="OEJ9" s="107"/>
      <c r="OEK9" s="107"/>
      <c r="OEL9" s="107"/>
      <c r="OEM9" s="107"/>
      <c r="OEN9" s="107"/>
      <c r="OEO9" s="107"/>
      <c r="OEP9" s="107"/>
      <c r="OEQ9" s="107"/>
      <c r="OER9" s="107"/>
      <c r="OES9" s="107"/>
      <c r="OET9" s="107"/>
      <c r="OEU9" s="107"/>
      <c r="OEV9" s="107"/>
      <c r="OEW9" s="107"/>
      <c r="OEX9" s="107"/>
      <c r="OEY9" s="107"/>
      <c r="OEZ9" s="107"/>
      <c r="OFA9" s="107"/>
      <c r="OFB9" s="107"/>
      <c r="OFC9" s="107"/>
      <c r="OFD9" s="107"/>
      <c r="OFE9" s="107"/>
      <c r="OFF9" s="107"/>
      <c r="OFG9" s="107"/>
      <c r="OFH9" s="107"/>
      <c r="OFI9" s="107"/>
      <c r="OFJ9" s="107"/>
      <c r="OFK9" s="107"/>
      <c r="OFL9" s="107"/>
      <c r="OFM9" s="107"/>
      <c r="OFN9" s="107"/>
      <c r="OFO9" s="107"/>
      <c r="OFP9" s="107"/>
      <c r="OFQ9" s="107"/>
      <c r="OFR9" s="107"/>
      <c r="OFS9" s="107"/>
      <c r="OFT9" s="107"/>
      <c r="OFU9" s="107"/>
      <c r="OFV9" s="107"/>
      <c r="OFW9" s="107"/>
      <c r="OFX9" s="107"/>
      <c r="OFY9" s="107"/>
      <c r="OFZ9" s="107"/>
      <c r="OGA9" s="107"/>
      <c r="OGB9" s="107"/>
      <c r="OGC9" s="107"/>
      <c r="OGD9" s="107"/>
      <c r="OGE9" s="107"/>
      <c r="OGF9" s="107"/>
      <c r="OGG9" s="107"/>
      <c r="OGH9" s="107"/>
      <c r="OGI9" s="107"/>
      <c r="OGJ9" s="107"/>
      <c r="OGK9" s="107"/>
      <c r="OGL9" s="107"/>
      <c r="OGM9" s="107"/>
      <c r="OGN9" s="107"/>
      <c r="OGO9" s="107"/>
      <c r="OGP9" s="107"/>
      <c r="OGQ9" s="107"/>
      <c r="OGR9" s="107"/>
      <c r="OGS9" s="107"/>
      <c r="OGT9" s="107"/>
      <c r="OGU9" s="107"/>
      <c r="OGV9" s="107"/>
      <c r="OGW9" s="107"/>
      <c r="OGX9" s="107"/>
      <c r="OGY9" s="107"/>
      <c r="OGZ9" s="107"/>
      <c r="OHA9" s="107"/>
      <c r="OHB9" s="107"/>
      <c r="OHC9" s="107"/>
      <c r="OHD9" s="107"/>
      <c r="OHE9" s="107"/>
      <c r="OHF9" s="107"/>
      <c r="OHG9" s="107"/>
      <c r="OHH9" s="107"/>
      <c r="OHI9" s="107"/>
      <c r="OHJ9" s="107"/>
      <c r="OHK9" s="107"/>
      <c r="OHL9" s="107"/>
      <c r="OHM9" s="107"/>
      <c r="OHN9" s="107"/>
      <c r="OHO9" s="107"/>
      <c r="OHP9" s="107"/>
      <c r="OHQ9" s="107"/>
      <c r="OHR9" s="107"/>
      <c r="OHS9" s="107"/>
      <c r="OHT9" s="107"/>
      <c r="OHU9" s="107"/>
      <c r="OHV9" s="107"/>
      <c r="OHW9" s="107"/>
      <c r="OHX9" s="107"/>
      <c r="OHY9" s="107"/>
      <c r="OHZ9" s="107"/>
      <c r="OIA9" s="107"/>
      <c r="OIB9" s="107"/>
      <c r="OIC9" s="107"/>
      <c r="OID9" s="107"/>
      <c r="OIE9" s="107"/>
      <c r="OIF9" s="107"/>
      <c r="OIG9" s="107"/>
      <c r="OIH9" s="107"/>
      <c r="OII9" s="107"/>
      <c r="OIJ9" s="107"/>
      <c r="OIK9" s="107"/>
      <c r="OIL9" s="107"/>
      <c r="OIM9" s="107"/>
      <c r="OIN9" s="107"/>
      <c r="OIO9" s="107"/>
      <c r="OIP9" s="107"/>
      <c r="OIQ9" s="107"/>
      <c r="OIR9" s="107"/>
      <c r="OIS9" s="107"/>
      <c r="OIT9" s="107"/>
      <c r="OIU9" s="107"/>
      <c r="OIV9" s="107"/>
      <c r="OIW9" s="107"/>
      <c r="OIX9" s="107"/>
      <c r="OIY9" s="107"/>
      <c r="OIZ9" s="107"/>
      <c r="OJA9" s="107"/>
      <c r="OJB9" s="107"/>
      <c r="OJC9" s="107"/>
      <c r="OJD9" s="107"/>
      <c r="OJE9" s="107"/>
      <c r="OJF9" s="107"/>
      <c r="OJG9" s="107"/>
      <c r="OJH9" s="107"/>
      <c r="OJI9" s="107"/>
      <c r="OJJ9" s="107"/>
      <c r="OJK9" s="107"/>
      <c r="OJL9" s="107"/>
      <c r="OJM9" s="107"/>
      <c r="OJN9" s="107"/>
      <c r="OJO9" s="107"/>
      <c r="OJP9" s="107"/>
      <c r="OJQ9" s="107"/>
      <c r="OJR9" s="107"/>
      <c r="OJS9" s="107"/>
      <c r="OJT9" s="107"/>
      <c r="OJU9" s="107"/>
      <c r="OJV9" s="107"/>
      <c r="OJW9" s="107"/>
      <c r="OJX9" s="107"/>
      <c r="OJY9" s="107"/>
      <c r="OJZ9" s="107"/>
      <c r="OKA9" s="107"/>
      <c r="OKB9" s="107"/>
      <c r="OKC9" s="107"/>
      <c r="OKD9" s="107"/>
      <c r="OKE9" s="107"/>
      <c r="OKF9" s="107"/>
      <c r="OKG9" s="107"/>
      <c r="OKH9" s="107"/>
      <c r="OKI9" s="107"/>
      <c r="OKJ9" s="107"/>
      <c r="OKK9" s="107"/>
      <c r="OKL9" s="107"/>
      <c r="OKM9" s="107"/>
      <c r="OKN9" s="107"/>
      <c r="OKO9" s="107"/>
      <c r="OKP9" s="107"/>
      <c r="OKQ9" s="107"/>
      <c r="OKR9" s="107"/>
      <c r="OKS9" s="107"/>
      <c r="OKT9" s="107"/>
      <c r="OKU9" s="107"/>
      <c r="OKV9" s="107"/>
      <c r="OKW9" s="107"/>
      <c r="OKX9" s="107"/>
      <c r="OKY9" s="107"/>
      <c r="OKZ9" s="107"/>
      <c r="OLA9" s="107"/>
      <c r="OLB9" s="107"/>
      <c r="OLC9" s="107"/>
      <c r="OLD9" s="107"/>
      <c r="OLE9" s="107"/>
      <c r="OLF9" s="107"/>
      <c r="OLG9" s="107"/>
      <c r="OLH9" s="107"/>
      <c r="OLI9" s="107"/>
      <c r="OLJ9" s="107"/>
      <c r="OLK9" s="107"/>
      <c r="OLL9" s="107"/>
      <c r="OLM9" s="107"/>
      <c r="OLN9" s="107"/>
      <c r="OLO9" s="107"/>
      <c r="OLP9" s="107"/>
      <c r="OLQ9" s="107"/>
      <c r="OLR9" s="107"/>
      <c r="OLS9" s="107"/>
      <c r="OLT9" s="107"/>
      <c r="OLU9" s="107"/>
      <c r="OLV9" s="107"/>
      <c r="OLW9" s="107"/>
      <c r="OLX9" s="107"/>
      <c r="OLY9" s="107"/>
      <c r="OLZ9" s="107"/>
      <c r="OMA9" s="107"/>
      <c r="OMB9" s="107"/>
      <c r="OMC9" s="107"/>
      <c r="OMD9" s="107"/>
      <c r="OME9" s="107"/>
      <c r="OMF9" s="107"/>
      <c r="OMG9" s="107"/>
      <c r="OMH9" s="107"/>
      <c r="OMI9" s="107"/>
      <c r="OMJ9" s="107"/>
      <c r="OMK9" s="107"/>
      <c r="OML9" s="107"/>
      <c r="OMM9" s="107"/>
      <c r="OMN9" s="107"/>
      <c r="OMO9" s="107"/>
      <c r="OMP9" s="107"/>
      <c r="OMQ9" s="107"/>
      <c r="OMR9" s="107"/>
      <c r="OMS9" s="107"/>
      <c r="OMT9" s="107"/>
      <c r="OMU9" s="107"/>
      <c r="OMV9" s="107"/>
      <c r="OMW9" s="107"/>
      <c r="OMX9" s="107"/>
      <c r="OMY9" s="107"/>
      <c r="OMZ9" s="107"/>
      <c r="ONA9" s="107"/>
      <c r="ONB9" s="107"/>
      <c r="ONC9" s="107"/>
      <c r="OND9" s="107"/>
      <c r="ONE9" s="107"/>
      <c r="ONF9" s="107"/>
      <c r="ONG9" s="107"/>
      <c r="ONH9" s="107"/>
      <c r="ONI9" s="107"/>
      <c r="ONJ9" s="107"/>
      <c r="ONK9" s="107"/>
      <c r="ONL9" s="107"/>
      <c r="ONM9" s="107"/>
      <c r="ONN9" s="107"/>
      <c r="ONO9" s="107"/>
      <c r="ONP9" s="107"/>
      <c r="ONQ9" s="107"/>
      <c r="ONR9" s="107"/>
      <c r="ONS9" s="107"/>
      <c r="ONT9" s="107"/>
      <c r="ONU9" s="107"/>
      <c r="ONV9" s="107"/>
      <c r="ONW9" s="107"/>
      <c r="ONX9" s="107"/>
      <c r="ONY9" s="107"/>
      <c r="ONZ9" s="107"/>
      <c r="OOA9" s="107"/>
      <c r="OOB9" s="107"/>
      <c r="OOC9" s="107"/>
      <c r="OOD9" s="107"/>
      <c r="OOE9" s="107"/>
      <c r="OOF9" s="107"/>
      <c r="OOG9" s="107"/>
      <c r="OOH9" s="107"/>
      <c r="OOI9" s="107"/>
      <c r="OOJ9" s="107"/>
      <c r="OOK9" s="107"/>
      <c r="OOL9" s="107"/>
      <c r="OOM9" s="107"/>
      <c r="OON9" s="107"/>
      <c r="OOO9" s="107"/>
      <c r="OOP9" s="107"/>
      <c r="OOQ9" s="107"/>
      <c r="OOR9" s="107"/>
      <c r="OOS9" s="107"/>
      <c r="OOT9" s="107"/>
      <c r="OOU9" s="107"/>
      <c r="OOV9" s="107"/>
      <c r="OOW9" s="107"/>
      <c r="OOX9" s="107"/>
      <c r="OOY9" s="107"/>
      <c r="OOZ9" s="107"/>
      <c r="OPA9" s="107"/>
      <c r="OPB9" s="107"/>
      <c r="OPC9" s="107"/>
      <c r="OPD9" s="107"/>
      <c r="OPE9" s="107"/>
      <c r="OPF9" s="107"/>
      <c r="OPG9" s="107"/>
      <c r="OPH9" s="107"/>
      <c r="OPI9" s="107"/>
      <c r="OPJ9" s="107"/>
      <c r="OPK9" s="107"/>
      <c r="OPL9" s="107"/>
      <c r="OPM9" s="107"/>
      <c r="OPN9" s="107"/>
      <c r="OPO9" s="107"/>
      <c r="OPP9" s="107"/>
      <c r="OPQ9" s="107"/>
      <c r="OPR9" s="107"/>
      <c r="OPS9" s="107"/>
      <c r="OPT9" s="107"/>
      <c r="OPU9" s="107"/>
      <c r="OPV9" s="107"/>
      <c r="OPW9" s="107"/>
      <c r="OPX9" s="107"/>
      <c r="OPY9" s="107"/>
      <c r="OPZ9" s="107"/>
      <c r="OQA9" s="107"/>
      <c r="OQB9" s="107"/>
      <c r="OQC9" s="107"/>
      <c r="OQD9" s="107"/>
      <c r="OQE9" s="107"/>
      <c r="OQF9" s="107"/>
      <c r="OQG9" s="107"/>
      <c r="OQH9" s="107"/>
      <c r="OQI9" s="107"/>
      <c r="OQJ9" s="107"/>
      <c r="OQK9" s="107"/>
      <c r="OQL9" s="107"/>
      <c r="OQM9" s="107"/>
      <c r="OQN9" s="107"/>
      <c r="OQO9" s="107"/>
      <c r="OQP9" s="107"/>
      <c r="OQQ9" s="107"/>
      <c r="OQR9" s="107"/>
      <c r="OQS9" s="107"/>
      <c r="OQT9" s="107"/>
      <c r="OQU9" s="107"/>
      <c r="OQV9" s="107"/>
      <c r="OQW9" s="107"/>
      <c r="OQX9" s="107"/>
      <c r="OQY9" s="107"/>
      <c r="OQZ9" s="107"/>
      <c r="ORA9" s="107"/>
      <c r="ORB9" s="107"/>
      <c r="ORC9" s="107"/>
      <c r="ORD9" s="107"/>
      <c r="ORE9" s="107"/>
      <c r="ORF9" s="107"/>
      <c r="ORG9" s="107"/>
      <c r="ORH9" s="107"/>
      <c r="ORI9" s="107"/>
      <c r="ORJ9" s="107"/>
      <c r="ORK9" s="107"/>
      <c r="ORL9" s="107"/>
      <c r="ORM9" s="107"/>
      <c r="ORN9" s="107"/>
      <c r="ORO9" s="107"/>
      <c r="ORP9" s="107"/>
      <c r="ORQ9" s="107"/>
      <c r="ORR9" s="107"/>
      <c r="ORS9" s="107"/>
      <c r="ORT9" s="107"/>
      <c r="ORU9" s="107"/>
      <c r="ORV9" s="107"/>
      <c r="ORW9" s="107"/>
      <c r="ORX9" s="107"/>
      <c r="ORY9" s="107"/>
      <c r="ORZ9" s="107"/>
      <c r="OSA9" s="107"/>
      <c r="OSB9" s="107"/>
      <c r="OSC9" s="107"/>
      <c r="OSD9" s="107"/>
      <c r="OSE9" s="107"/>
      <c r="OSF9" s="107"/>
      <c r="OSG9" s="107"/>
      <c r="OSH9" s="107"/>
      <c r="OSI9" s="107"/>
      <c r="OSJ9" s="107"/>
      <c r="OSK9" s="107"/>
      <c r="OSL9" s="107"/>
      <c r="OSM9" s="107"/>
      <c r="OSN9" s="107"/>
      <c r="OSO9" s="107"/>
      <c r="OSP9" s="107"/>
      <c r="OSQ9" s="107"/>
      <c r="OSR9" s="107"/>
      <c r="OSS9" s="107"/>
      <c r="OST9" s="107"/>
      <c r="OSU9" s="107"/>
      <c r="OSV9" s="107"/>
      <c r="OSW9" s="107"/>
      <c r="OSX9" s="107"/>
      <c r="OSY9" s="107"/>
      <c r="OSZ9" s="107"/>
      <c r="OTA9" s="107"/>
      <c r="OTB9" s="107"/>
      <c r="OTC9" s="107"/>
      <c r="OTD9" s="107"/>
      <c r="OTE9" s="107"/>
      <c r="OTF9" s="107"/>
      <c r="OTG9" s="107"/>
      <c r="OTH9" s="107"/>
      <c r="OTI9" s="107"/>
      <c r="OTJ9" s="107"/>
      <c r="OTK9" s="107"/>
      <c r="OTL9" s="107"/>
      <c r="OTM9" s="107"/>
      <c r="OTN9" s="107"/>
      <c r="OTO9" s="107"/>
      <c r="OTP9" s="107"/>
      <c r="OTQ9" s="107"/>
      <c r="OTR9" s="107"/>
      <c r="OTS9" s="107"/>
      <c r="OTT9" s="107"/>
      <c r="OTU9" s="107"/>
      <c r="OTV9" s="107"/>
      <c r="OTW9" s="107"/>
      <c r="OTX9" s="107"/>
      <c r="OTY9" s="107"/>
      <c r="OTZ9" s="107"/>
      <c r="OUA9" s="107"/>
      <c r="OUB9" s="107"/>
      <c r="OUC9" s="107"/>
      <c r="OUD9" s="107"/>
      <c r="OUE9" s="107"/>
      <c r="OUF9" s="107"/>
      <c r="OUG9" s="107"/>
      <c r="OUH9" s="107"/>
      <c r="OUI9" s="107"/>
      <c r="OUJ9" s="107"/>
      <c r="OUK9" s="107"/>
      <c r="OUL9" s="107"/>
      <c r="OUM9" s="107"/>
      <c r="OUN9" s="107"/>
      <c r="OUO9" s="107"/>
      <c r="OUP9" s="107"/>
      <c r="OUQ9" s="107"/>
      <c r="OUR9" s="107"/>
      <c r="OUS9" s="107"/>
      <c r="OUT9" s="107"/>
      <c r="OUU9" s="107"/>
      <c r="OUV9" s="107"/>
      <c r="OUW9" s="107"/>
      <c r="OUX9" s="107"/>
      <c r="OUY9" s="107"/>
      <c r="OUZ9" s="107"/>
      <c r="OVA9" s="107"/>
      <c r="OVB9" s="107"/>
      <c r="OVC9" s="107"/>
      <c r="OVD9" s="107"/>
      <c r="OVE9" s="107"/>
      <c r="OVF9" s="107"/>
      <c r="OVG9" s="107"/>
      <c r="OVH9" s="107"/>
      <c r="OVI9" s="107"/>
      <c r="OVJ9" s="107"/>
      <c r="OVK9" s="107"/>
      <c r="OVL9" s="107"/>
      <c r="OVM9" s="107"/>
      <c r="OVN9" s="107"/>
      <c r="OVO9" s="107"/>
      <c r="OVP9" s="107"/>
      <c r="OVQ9" s="107"/>
      <c r="OVR9" s="107"/>
      <c r="OVS9" s="107"/>
      <c r="OVT9" s="107"/>
      <c r="OVU9" s="107"/>
      <c r="OVV9" s="107"/>
      <c r="OVW9" s="107"/>
      <c r="OVX9" s="107"/>
      <c r="OVY9" s="107"/>
      <c r="OVZ9" s="107"/>
      <c r="OWA9" s="107"/>
      <c r="OWB9" s="107"/>
      <c r="OWC9" s="107"/>
      <c r="OWD9" s="107"/>
      <c r="OWE9" s="107"/>
      <c r="OWF9" s="107"/>
      <c r="OWG9" s="107"/>
      <c r="OWH9" s="107"/>
      <c r="OWI9" s="107"/>
      <c r="OWJ9" s="107"/>
      <c r="OWK9" s="107"/>
      <c r="OWL9" s="107"/>
      <c r="OWM9" s="107"/>
      <c r="OWN9" s="107"/>
      <c r="OWO9" s="107"/>
      <c r="OWP9" s="107"/>
      <c r="OWQ9" s="107"/>
      <c r="OWR9" s="107"/>
      <c r="OWS9" s="107"/>
      <c r="OWT9" s="107"/>
      <c r="OWU9" s="107"/>
      <c r="OWV9" s="107"/>
      <c r="OWW9" s="107"/>
      <c r="OWX9" s="107"/>
      <c r="OWY9" s="107"/>
      <c r="OWZ9" s="107"/>
      <c r="OXA9" s="107"/>
      <c r="OXB9" s="107"/>
      <c r="OXC9" s="107"/>
      <c r="OXD9" s="107"/>
      <c r="OXE9" s="107"/>
      <c r="OXF9" s="107"/>
      <c r="OXG9" s="107"/>
      <c r="OXH9" s="107"/>
      <c r="OXI9" s="107"/>
      <c r="OXJ9" s="107"/>
      <c r="OXK9" s="107"/>
      <c r="OXL9" s="107"/>
      <c r="OXM9" s="107"/>
      <c r="OXN9" s="107"/>
      <c r="OXO9" s="107"/>
      <c r="OXP9" s="107"/>
      <c r="OXQ9" s="107"/>
      <c r="OXR9" s="107"/>
      <c r="OXS9" s="107"/>
      <c r="OXT9" s="107"/>
      <c r="OXU9" s="107"/>
      <c r="OXV9" s="107"/>
      <c r="OXW9" s="107"/>
      <c r="OXX9" s="107"/>
      <c r="OXY9" s="107"/>
      <c r="OXZ9" s="107"/>
      <c r="OYA9" s="107"/>
      <c r="OYB9" s="107"/>
      <c r="OYC9" s="107"/>
      <c r="OYD9" s="107"/>
      <c r="OYE9" s="107"/>
      <c r="OYF9" s="107"/>
      <c r="OYG9" s="107"/>
      <c r="OYH9" s="107"/>
      <c r="OYI9" s="107"/>
      <c r="OYJ9" s="107"/>
      <c r="OYK9" s="107"/>
      <c r="OYL9" s="107"/>
      <c r="OYM9" s="107"/>
      <c r="OYN9" s="107"/>
      <c r="OYO9" s="107"/>
      <c r="OYP9" s="107"/>
      <c r="OYQ9" s="107"/>
      <c r="OYR9" s="107"/>
      <c r="OYS9" s="107"/>
      <c r="OYT9" s="107"/>
      <c r="OYU9" s="107"/>
      <c r="OYV9" s="107"/>
      <c r="OYW9" s="107"/>
      <c r="OYX9" s="107"/>
      <c r="OYY9" s="107"/>
      <c r="OYZ9" s="107"/>
      <c r="OZA9" s="107"/>
      <c r="OZB9" s="107"/>
      <c r="OZC9" s="107"/>
      <c r="OZD9" s="107"/>
      <c r="OZE9" s="107"/>
      <c r="OZF9" s="107"/>
      <c r="OZG9" s="107"/>
      <c r="OZH9" s="107"/>
      <c r="OZI9" s="107"/>
      <c r="OZJ9" s="107"/>
      <c r="OZK9" s="107"/>
      <c r="OZL9" s="107"/>
      <c r="OZM9" s="107"/>
      <c r="OZN9" s="107"/>
      <c r="OZO9" s="107"/>
      <c r="OZP9" s="107"/>
      <c r="OZQ9" s="107"/>
      <c r="OZR9" s="107"/>
      <c r="OZS9" s="107"/>
      <c r="OZT9" s="107"/>
      <c r="OZU9" s="107"/>
      <c r="OZV9" s="107"/>
      <c r="OZW9" s="107"/>
      <c r="OZX9" s="107"/>
      <c r="OZY9" s="107"/>
      <c r="OZZ9" s="107"/>
      <c r="PAA9" s="107"/>
      <c r="PAB9" s="107"/>
      <c r="PAC9" s="107"/>
      <c r="PAD9" s="107"/>
      <c r="PAE9" s="107"/>
      <c r="PAF9" s="107"/>
      <c r="PAG9" s="107"/>
      <c r="PAH9" s="107"/>
      <c r="PAI9" s="107"/>
      <c r="PAJ9" s="107"/>
      <c r="PAK9" s="107"/>
      <c r="PAL9" s="107"/>
      <c r="PAM9" s="107"/>
      <c r="PAN9" s="107"/>
      <c r="PAO9" s="107"/>
      <c r="PAP9" s="107"/>
      <c r="PAQ9" s="107"/>
      <c r="PAR9" s="107"/>
      <c r="PAS9" s="107"/>
      <c r="PAT9" s="107"/>
      <c r="PAU9" s="107"/>
      <c r="PAV9" s="107"/>
      <c r="PAW9" s="107"/>
      <c r="PAX9" s="107"/>
      <c r="PAY9" s="107"/>
      <c r="PAZ9" s="107"/>
      <c r="PBA9" s="107"/>
      <c r="PBB9" s="107"/>
      <c r="PBC9" s="107"/>
      <c r="PBD9" s="107"/>
      <c r="PBE9" s="107"/>
      <c r="PBF9" s="107"/>
      <c r="PBG9" s="107"/>
      <c r="PBH9" s="107"/>
      <c r="PBI9" s="107"/>
      <c r="PBJ9" s="107"/>
      <c r="PBK9" s="107"/>
      <c r="PBL9" s="107"/>
      <c r="PBM9" s="107"/>
      <c r="PBN9" s="107"/>
      <c r="PBO9" s="107"/>
      <c r="PBP9" s="107"/>
      <c r="PBQ9" s="107"/>
      <c r="PBR9" s="107"/>
      <c r="PBS9" s="107"/>
      <c r="PBT9" s="107"/>
      <c r="PBU9" s="107"/>
      <c r="PBV9" s="107"/>
      <c r="PBW9" s="107"/>
      <c r="PBX9" s="107"/>
      <c r="PBY9" s="107"/>
      <c r="PBZ9" s="107"/>
      <c r="PCA9" s="107"/>
      <c r="PCB9" s="107"/>
      <c r="PCC9" s="107"/>
      <c r="PCD9" s="107"/>
      <c r="PCE9" s="107"/>
      <c r="PCF9" s="107"/>
      <c r="PCG9" s="107"/>
      <c r="PCH9" s="107"/>
      <c r="PCI9" s="107"/>
      <c r="PCJ9" s="107"/>
      <c r="PCK9" s="107"/>
      <c r="PCL9" s="107"/>
      <c r="PCM9" s="107"/>
      <c r="PCN9" s="107"/>
      <c r="PCO9" s="107"/>
      <c r="PCP9" s="107"/>
      <c r="PCQ9" s="107"/>
      <c r="PCR9" s="107"/>
      <c r="PCS9" s="107"/>
      <c r="PCT9" s="107"/>
      <c r="PCU9" s="107"/>
      <c r="PCV9" s="107"/>
      <c r="PCW9" s="107"/>
      <c r="PCX9" s="107"/>
      <c r="PCY9" s="107"/>
      <c r="PCZ9" s="107"/>
      <c r="PDA9" s="107"/>
      <c r="PDB9" s="107"/>
      <c r="PDC9" s="107"/>
      <c r="PDD9" s="107"/>
      <c r="PDE9" s="107"/>
      <c r="PDF9" s="107"/>
      <c r="PDG9" s="107"/>
      <c r="PDH9" s="107"/>
      <c r="PDI9" s="107"/>
      <c r="PDJ9" s="107"/>
      <c r="PDK9" s="107"/>
      <c r="PDL9" s="107"/>
      <c r="PDM9" s="107"/>
      <c r="PDN9" s="107"/>
      <c r="PDO9" s="107"/>
      <c r="PDP9" s="107"/>
      <c r="PDQ9" s="107"/>
      <c r="PDR9" s="107"/>
      <c r="PDS9" s="107"/>
      <c r="PDT9" s="107"/>
      <c r="PDU9" s="107"/>
      <c r="PDV9" s="107"/>
      <c r="PDW9" s="107"/>
      <c r="PDX9" s="107"/>
      <c r="PDY9" s="107"/>
      <c r="PDZ9" s="107"/>
      <c r="PEA9" s="107"/>
      <c r="PEB9" s="107"/>
      <c r="PEC9" s="107"/>
      <c r="PED9" s="107"/>
      <c r="PEE9" s="107"/>
      <c r="PEF9" s="107"/>
      <c r="PEG9" s="107"/>
      <c r="PEH9" s="107"/>
      <c r="PEI9" s="107"/>
      <c r="PEJ9" s="107"/>
      <c r="PEK9" s="107"/>
      <c r="PEL9" s="107"/>
      <c r="PEM9" s="107"/>
      <c r="PEN9" s="107"/>
      <c r="PEO9" s="107"/>
      <c r="PEP9" s="107"/>
      <c r="PEQ9" s="107"/>
      <c r="PER9" s="107"/>
      <c r="PES9" s="107"/>
      <c r="PET9" s="107"/>
      <c r="PEU9" s="107"/>
      <c r="PEV9" s="107"/>
      <c r="PEW9" s="107"/>
      <c r="PEX9" s="107"/>
      <c r="PEY9" s="107"/>
      <c r="PEZ9" s="107"/>
      <c r="PFA9" s="107"/>
      <c r="PFB9" s="107"/>
      <c r="PFC9" s="107"/>
      <c r="PFD9" s="107"/>
      <c r="PFE9" s="107"/>
      <c r="PFF9" s="107"/>
      <c r="PFG9" s="107"/>
      <c r="PFH9" s="107"/>
      <c r="PFI9" s="107"/>
      <c r="PFJ9" s="107"/>
      <c r="PFK9" s="107"/>
      <c r="PFL9" s="107"/>
      <c r="PFM9" s="107"/>
      <c r="PFN9" s="107"/>
      <c r="PFO9" s="107"/>
      <c r="PFP9" s="107"/>
      <c r="PFQ9" s="107"/>
      <c r="PFR9" s="107"/>
      <c r="PFS9" s="107"/>
      <c r="PFT9" s="107"/>
      <c r="PFU9" s="107"/>
      <c r="PFV9" s="107"/>
      <c r="PFW9" s="107"/>
      <c r="PFX9" s="107"/>
      <c r="PFY9" s="107"/>
      <c r="PFZ9" s="107"/>
      <c r="PGA9" s="107"/>
      <c r="PGB9" s="107"/>
      <c r="PGC9" s="107"/>
      <c r="PGD9" s="107"/>
      <c r="PGE9" s="107"/>
      <c r="PGF9" s="107"/>
      <c r="PGG9" s="107"/>
      <c r="PGH9" s="107"/>
      <c r="PGI9" s="107"/>
      <c r="PGJ9" s="107"/>
      <c r="PGK9" s="107"/>
      <c r="PGL9" s="107"/>
      <c r="PGM9" s="107"/>
      <c r="PGN9" s="107"/>
      <c r="PGO9" s="107"/>
      <c r="PGP9" s="107"/>
      <c r="PGQ9" s="107"/>
      <c r="PGR9" s="107"/>
      <c r="PGS9" s="107"/>
      <c r="PGT9" s="107"/>
      <c r="PGU9" s="107"/>
      <c r="PGV9" s="107"/>
      <c r="PGW9" s="107"/>
      <c r="PGX9" s="107"/>
      <c r="PGY9" s="107"/>
      <c r="PGZ9" s="107"/>
      <c r="PHA9" s="107"/>
      <c r="PHB9" s="107"/>
      <c r="PHC9" s="107"/>
      <c r="PHD9" s="107"/>
      <c r="PHE9" s="107"/>
      <c r="PHF9" s="107"/>
      <c r="PHG9" s="107"/>
      <c r="PHH9" s="107"/>
      <c r="PHI9" s="107"/>
      <c r="PHJ9" s="107"/>
      <c r="PHK9" s="107"/>
      <c r="PHL9" s="107"/>
      <c r="PHM9" s="107"/>
      <c r="PHN9" s="107"/>
      <c r="PHO9" s="107"/>
      <c r="PHP9" s="107"/>
      <c r="PHQ9" s="107"/>
      <c r="PHR9" s="107"/>
      <c r="PHS9" s="107"/>
      <c r="PHT9" s="107"/>
      <c r="PHU9" s="107"/>
      <c r="PHV9" s="107"/>
      <c r="PHW9" s="107"/>
      <c r="PHX9" s="107"/>
      <c r="PHY9" s="107"/>
      <c r="PHZ9" s="107"/>
      <c r="PIA9" s="107"/>
      <c r="PIB9" s="107"/>
      <c r="PIC9" s="107"/>
      <c r="PID9" s="107"/>
      <c r="PIE9" s="107"/>
      <c r="PIF9" s="107"/>
      <c r="PIG9" s="107"/>
      <c r="PIH9" s="107"/>
      <c r="PII9" s="107"/>
      <c r="PIJ9" s="107"/>
      <c r="PIK9" s="107"/>
      <c r="PIL9" s="107"/>
      <c r="PIM9" s="107"/>
      <c r="PIN9" s="107"/>
      <c r="PIO9" s="107"/>
      <c r="PIP9" s="107"/>
      <c r="PIQ9" s="107"/>
      <c r="PIR9" s="107"/>
      <c r="PIS9" s="107"/>
      <c r="PIT9" s="107"/>
      <c r="PIU9" s="107"/>
      <c r="PIV9" s="107"/>
      <c r="PIW9" s="107"/>
      <c r="PIX9" s="107"/>
      <c r="PIY9" s="107"/>
      <c r="PIZ9" s="107"/>
      <c r="PJA9" s="107"/>
      <c r="PJB9" s="107"/>
      <c r="PJC9" s="107"/>
      <c r="PJD9" s="107"/>
      <c r="PJE9" s="107"/>
      <c r="PJF9" s="107"/>
      <c r="PJG9" s="107"/>
      <c r="PJH9" s="107"/>
      <c r="PJI9" s="107"/>
      <c r="PJJ9" s="107"/>
      <c r="PJK9" s="107"/>
      <c r="PJL9" s="107"/>
      <c r="PJM9" s="107"/>
      <c r="PJN9" s="107"/>
      <c r="PJO9" s="107"/>
      <c r="PJP9" s="107"/>
      <c r="PJQ9" s="107"/>
      <c r="PJR9" s="107"/>
      <c r="PJS9" s="107"/>
      <c r="PJT9" s="107"/>
      <c r="PJU9" s="107"/>
      <c r="PJV9" s="107"/>
      <c r="PJW9" s="107"/>
      <c r="PJX9" s="107"/>
      <c r="PJY9" s="107"/>
      <c r="PJZ9" s="107"/>
      <c r="PKA9" s="107"/>
      <c r="PKB9" s="107"/>
      <c r="PKC9" s="107"/>
      <c r="PKD9" s="107"/>
      <c r="PKE9" s="107"/>
      <c r="PKF9" s="107"/>
      <c r="PKG9" s="107"/>
      <c r="PKH9" s="107"/>
      <c r="PKI9" s="107"/>
      <c r="PKJ9" s="107"/>
      <c r="PKK9" s="107"/>
      <c r="PKL9" s="107"/>
      <c r="PKM9" s="107"/>
      <c r="PKN9" s="107"/>
      <c r="PKO9" s="107"/>
      <c r="PKP9" s="107"/>
      <c r="PKQ9" s="107"/>
      <c r="PKR9" s="107"/>
      <c r="PKS9" s="107"/>
      <c r="PKT9" s="107"/>
      <c r="PKU9" s="107"/>
      <c r="PKV9" s="107"/>
      <c r="PKW9" s="107"/>
      <c r="PKX9" s="107"/>
      <c r="PKY9" s="107"/>
      <c r="PKZ9" s="107"/>
      <c r="PLA9" s="107"/>
      <c r="PLB9" s="107"/>
      <c r="PLC9" s="107"/>
      <c r="PLD9" s="107"/>
      <c r="PLE9" s="107"/>
      <c r="PLF9" s="107"/>
      <c r="PLG9" s="107"/>
      <c r="PLH9" s="107"/>
      <c r="PLI9" s="107"/>
      <c r="PLJ9" s="107"/>
      <c r="PLK9" s="107"/>
      <c r="PLL9" s="107"/>
      <c r="PLM9" s="107"/>
      <c r="PLN9" s="107"/>
      <c r="PLO9" s="107"/>
      <c r="PLP9" s="107"/>
      <c r="PLQ9" s="107"/>
      <c r="PLR9" s="107"/>
      <c r="PLS9" s="107"/>
      <c r="PLT9" s="107"/>
      <c r="PLU9" s="107"/>
      <c r="PLV9" s="107"/>
      <c r="PLW9" s="107"/>
      <c r="PLX9" s="107"/>
      <c r="PLY9" s="107"/>
      <c r="PLZ9" s="107"/>
      <c r="PMA9" s="107"/>
      <c r="PMB9" s="107"/>
      <c r="PMC9" s="107"/>
      <c r="PMD9" s="107"/>
      <c r="PME9" s="107"/>
      <c r="PMF9" s="107"/>
      <c r="PMG9" s="107"/>
      <c r="PMH9" s="107"/>
      <c r="PMI9" s="107"/>
      <c r="PMJ9" s="107"/>
      <c r="PMK9" s="107"/>
      <c r="PML9" s="107"/>
      <c r="PMM9" s="107"/>
      <c r="PMN9" s="107"/>
      <c r="PMO9" s="107"/>
      <c r="PMP9" s="107"/>
      <c r="PMQ9" s="107"/>
      <c r="PMR9" s="107"/>
      <c r="PMS9" s="107"/>
      <c r="PMT9" s="107"/>
      <c r="PMU9" s="107"/>
      <c r="PMV9" s="107"/>
      <c r="PMW9" s="107"/>
      <c r="PMX9" s="107"/>
      <c r="PMY9" s="107"/>
      <c r="PMZ9" s="107"/>
      <c r="PNA9" s="107"/>
      <c r="PNB9" s="107"/>
      <c r="PNC9" s="107"/>
      <c r="PND9" s="107"/>
      <c r="PNE9" s="107"/>
      <c r="PNF9" s="107"/>
      <c r="PNG9" s="107"/>
      <c r="PNH9" s="107"/>
      <c r="PNI9" s="107"/>
      <c r="PNJ9" s="107"/>
      <c r="PNK9" s="107"/>
      <c r="PNL9" s="107"/>
      <c r="PNM9" s="107"/>
      <c r="PNN9" s="107"/>
      <c r="PNO9" s="107"/>
      <c r="PNP9" s="107"/>
      <c r="PNQ9" s="107"/>
      <c r="PNR9" s="107"/>
      <c r="PNS9" s="107"/>
      <c r="PNT9" s="107"/>
      <c r="PNU9" s="107"/>
      <c r="PNV9" s="107"/>
      <c r="PNW9" s="107"/>
      <c r="PNX9" s="107"/>
      <c r="PNY9" s="107"/>
      <c r="PNZ9" s="107"/>
      <c r="POA9" s="107"/>
      <c r="POB9" s="107"/>
      <c r="POC9" s="107"/>
      <c r="POD9" s="107"/>
      <c r="POE9" s="107"/>
      <c r="POF9" s="107"/>
      <c r="POG9" s="107"/>
      <c r="POH9" s="107"/>
      <c r="POI9" s="107"/>
      <c r="POJ9" s="107"/>
      <c r="POK9" s="107"/>
      <c r="POL9" s="107"/>
      <c r="POM9" s="107"/>
      <c r="PON9" s="107"/>
      <c r="POO9" s="107"/>
      <c r="POP9" s="107"/>
      <c r="POQ9" s="107"/>
      <c r="POR9" s="107"/>
      <c r="POS9" s="107"/>
      <c r="POT9" s="107"/>
      <c r="POU9" s="107"/>
      <c r="POV9" s="107"/>
      <c r="POW9" s="107"/>
      <c r="POX9" s="107"/>
      <c r="POY9" s="107"/>
      <c r="POZ9" s="107"/>
      <c r="PPA9" s="107"/>
      <c r="PPB9" s="107"/>
      <c r="PPC9" s="107"/>
      <c r="PPD9" s="107"/>
      <c r="PPE9" s="107"/>
      <c r="PPF9" s="107"/>
      <c r="PPG9" s="107"/>
      <c r="PPH9" s="107"/>
      <c r="PPI9" s="107"/>
      <c r="PPJ9" s="107"/>
      <c r="PPK9" s="107"/>
      <c r="PPL9" s="107"/>
      <c r="PPM9" s="107"/>
      <c r="PPN9" s="107"/>
      <c r="PPO9" s="107"/>
      <c r="PPP9" s="107"/>
      <c r="PPQ9" s="107"/>
      <c r="PPR9" s="107"/>
      <c r="PPS9" s="107"/>
      <c r="PPT9" s="107"/>
      <c r="PPU9" s="107"/>
      <c r="PPV9" s="107"/>
      <c r="PPW9" s="107"/>
      <c r="PPX9" s="107"/>
      <c r="PPY9" s="107"/>
      <c r="PPZ9" s="107"/>
      <c r="PQA9" s="107"/>
      <c r="PQB9" s="107"/>
      <c r="PQC9" s="107"/>
      <c r="PQD9" s="107"/>
      <c r="PQE9" s="107"/>
      <c r="PQF9" s="107"/>
      <c r="PQG9" s="107"/>
      <c r="PQH9" s="107"/>
      <c r="PQI9" s="107"/>
      <c r="PQJ9" s="107"/>
      <c r="PQK9" s="107"/>
      <c r="PQL9" s="107"/>
      <c r="PQM9" s="107"/>
      <c r="PQN9" s="107"/>
      <c r="PQO9" s="107"/>
      <c r="PQP9" s="107"/>
      <c r="PQQ9" s="107"/>
      <c r="PQR9" s="107"/>
      <c r="PQS9" s="107"/>
      <c r="PQT9" s="107"/>
      <c r="PQU9" s="107"/>
      <c r="PQV9" s="107"/>
      <c r="PQW9" s="107"/>
      <c r="PQX9" s="107"/>
      <c r="PQY9" s="107"/>
      <c r="PQZ9" s="107"/>
      <c r="PRA9" s="107"/>
      <c r="PRB9" s="107"/>
      <c r="PRC9" s="107"/>
      <c r="PRD9" s="107"/>
      <c r="PRE9" s="107"/>
      <c r="PRF9" s="107"/>
      <c r="PRG9" s="107"/>
      <c r="PRH9" s="107"/>
      <c r="PRI9" s="107"/>
      <c r="PRJ9" s="107"/>
      <c r="PRK9" s="107"/>
      <c r="PRL9" s="107"/>
      <c r="PRM9" s="107"/>
      <c r="PRN9" s="107"/>
      <c r="PRO9" s="107"/>
      <c r="PRP9" s="107"/>
      <c r="PRQ9" s="107"/>
      <c r="PRR9" s="107"/>
      <c r="PRS9" s="107"/>
      <c r="PRT9" s="107"/>
      <c r="PRU9" s="107"/>
      <c r="PRV9" s="107"/>
      <c r="PRW9" s="107"/>
      <c r="PRX9" s="107"/>
      <c r="PRY9" s="107"/>
      <c r="PRZ9" s="107"/>
      <c r="PSA9" s="107"/>
      <c r="PSB9" s="107"/>
      <c r="PSC9" s="107"/>
      <c r="PSD9" s="107"/>
      <c r="PSE9" s="107"/>
      <c r="PSF9" s="107"/>
      <c r="PSG9" s="107"/>
      <c r="PSH9" s="107"/>
      <c r="PSI9" s="107"/>
      <c r="PSJ9" s="107"/>
      <c r="PSK9" s="107"/>
      <c r="PSL9" s="107"/>
      <c r="PSM9" s="107"/>
      <c r="PSN9" s="107"/>
      <c r="PSO9" s="107"/>
      <c r="PSP9" s="107"/>
      <c r="PSQ9" s="107"/>
      <c r="PSR9" s="107"/>
      <c r="PSS9" s="107"/>
      <c r="PST9" s="107"/>
      <c r="PSU9" s="107"/>
      <c r="PSV9" s="107"/>
      <c r="PSW9" s="107"/>
      <c r="PSX9" s="107"/>
      <c r="PSY9" s="107"/>
      <c r="PSZ9" s="107"/>
      <c r="PTA9" s="107"/>
      <c r="PTB9" s="107"/>
      <c r="PTC9" s="107"/>
      <c r="PTD9" s="107"/>
      <c r="PTE9" s="107"/>
      <c r="PTF9" s="107"/>
      <c r="PTG9" s="107"/>
      <c r="PTH9" s="107"/>
      <c r="PTI9" s="107"/>
      <c r="PTJ9" s="107"/>
      <c r="PTK9" s="107"/>
      <c r="PTL9" s="107"/>
      <c r="PTM9" s="107"/>
      <c r="PTN9" s="107"/>
      <c r="PTO9" s="107"/>
      <c r="PTP9" s="107"/>
      <c r="PTQ9" s="107"/>
      <c r="PTR9" s="107"/>
      <c r="PTS9" s="107"/>
      <c r="PTT9" s="107"/>
      <c r="PTU9" s="107"/>
      <c r="PTV9" s="107"/>
      <c r="PTW9" s="107"/>
      <c r="PTX9" s="107"/>
      <c r="PTY9" s="107"/>
      <c r="PTZ9" s="107"/>
      <c r="PUA9" s="107"/>
      <c r="PUB9" s="107"/>
      <c r="PUC9" s="107"/>
      <c r="PUD9" s="107"/>
      <c r="PUE9" s="107"/>
      <c r="PUF9" s="107"/>
      <c r="PUG9" s="107"/>
      <c r="PUH9" s="107"/>
      <c r="PUI9" s="107"/>
      <c r="PUJ9" s="107"/>
      <c r="PUK9" s="107"/>
      <c r="PUL9" s="107"/>
      <c r="PUM9" s="107"/>
      <c r="PUN9" s="107"/>
      <c r="PUO9" s="107"/>
      <c r="PUP9" s="107"/>
      <c r="PUQ9" s="107"/>
      <c r="PUR9" s="107"/>
      <c r="PUS9" s="107"/>
      <c r="PUT9" s="107"/>
      <c r="PUU9" s="107"/>
      <c r="PUV9" s="107"/>
      <c r="PUW9" s="107"/>
      <c r="PUX9" s="107"/>
      <c r="PUY9" s="107"/>
      <c r="PUZ9" s="107"/>
      <c r="PVA9" s="107"/>
      <c r="PVB9" s="107"/>
      <c r="PVC9" s="107"/>
      <c r="PVD9" s="107"/>
      <c r="PVE9" s="107"/>
      <c r="PVF9" s="107"/>
      <c r="PVG9" s="107"/>
      <c r="PVH9" s="107"/>
      <c r="PVI9" s="107"/>
      <c r="PVJ9" s="107"/>
      <c r="PVK9" s="107"/>
      <c r="PVL9" s="107"/>
      <c r="PVM9" s="107"/>
      <c r="PVN9" s="107"/>
      <c r="PVO9" s="107"/>
      <c r="PVP9" s="107"/>
      <c r="PVQ9" s="107"/>
      <c r="PVR9" s="107"/>
      <c r="PVS9" s="107"/>
      <c r="PVT9" s="107"/>
      <c r="PVU9" s="107"/>
      <c r="PVV9" s="107"/>
      <c r="PVW9" s="107"/>
      <c r="PVX9" s="107"/>
      <c r="PVY9" s="107"/>
      <c r="PVZ9" s="107"/>
      <c r="PWA9" s="107"/>
      <c r="PWB9" s="107"/>
      <c r="PWC9" s="107"/>
      <c r="PWD9" s="107"/>
      <c r="PWE9" s="107"/>
      <c r="PWF9" s="107"/>
      <c r="PWG9" s="107"/>
      <c r="PWH9" s="107"/>
      <c r="PWI9" s="107"/>
      <c r="PWJ9" s="107"/>
      <c r="PWK9" s="107"/>
      <c r="PWL9" s="107"/>
      <c r="PWM9" s="107"/>
      <c r="PWN9" s="107"/>
      <c r="PWO9" s="107"/>
      <c r="PWP9" s="107"/>
      <c r="PWQ9" s="107"/>
      <c r="PWR9" s="107"/>
      <c r="PWS9" s="107"/>
      <c r="PWT9" s="107"/>
      <c r="PWU9" s="107"/>
      <c r="PWV9" s="107"/>
      <c r="PWW9" s="107"/>
      <c r="PWX9" s="107"/>
      <c r="PWY9" s="107"/>
      <c r="PWZ9" s="107"/>
      <c r="PXA9" s="107"/>
      <c r="PXB9" s="107"/>
      <c r="PXC9" s="107"/>
      <c r="PXD9" s="107"/>
      <c r="PXE9" s="107"/>
      <c r="PXF9" s="107"/>
      <c r="PXG9" s="107"/>
      <c r="PXH9" s="107"/>
      <c r="PXI9" s="107"/>
      <c r="PXJ9" s="107"/>
      <c r="PXK9" s="107"/>
      <c r="PXL9" s="107"/>
      <c r="PXM9" s="107"/>
      <c r="PXN9" s="107"/>
      <c r="PXO9" s="107"/>
      <c r="PXP9" s="107"/>
      <c r="PXQ9" s="107"/>
      <c r="PXR9" s="107"/>
      <c r="PXS9" s="107"/>
      <c r="PXT9" s="107"/>
      <c r="PXU9" s="107"/>
      <c r="PXV9" s="107"/>
      <c r="PXW9" s="107"/>
      <c r="PXX9" s="107"/>
      <c r="PXY9" s="107"/>
      <c r="PXZ9" s="107"/>
      <c r="PYA9" s="107"/>
      <c r="PYB9" s="107"/>
      <c r="PYC9" s="107"/>
      <c r="PYD9" s="107"/>
      <c r="PYE9" s="107"/>
      <c r="PYF9" s="107"/>
      <c r="PYG9" s="107"/>
      <c r="PYH9" s="107"/>
      <c r="PYI9" s="107"/>
      <c r="PYJ9" s="107"/>
      <c r="PYK9" s="107"/>
      <c r="PYL9" s="107"/>
      <c r="PYM9" s="107"/>
      <c r="PYN9" s="107"/>
      <c r="PYO9" s="107"/>
      <c r="PYP9" s="107"/>
      <c r="PYQ9" s="107"/>
      <c r="PYR9" s="107"/>
      <c r="PYS9" s="107"/>
      <c r="PYT9" s="107"/>
      <c r="PYU9" s="107"/>
      <c r="PYV9" s="107"/>
      <c r="PYW9" s="107"/>
      <c r="PYX9" s="107"/>
      <c r="PYY9" s="107"/>
      <c r="PYZ9" s="107"/>
      <c r="PZA9" s="107"/>
      <c r="PZB9" s="107"/>
      <c r="PZC9" s="107"/>
      <c r="PZD9" s="107"/>
      <c r="PZE9" s="107"/>
      <c r="PZF9" s="107"/>
      <c r="PZG9" s="107"/>
      <c r="PZH9" s="107"/>
      <c r="PZI9" s="107"/>
      <c r="PZJ9" s="107"/>
      <c r="PZK9" s="107"/>
      <c r="PZL9" s="107"/>
      <c r="PZM9" s="107"/>
      <c r="PZN9" s="107"/>
      <c r="PZO9" s="107"/>
      <c r="PZP9" s="107"/>
      <c r="PZQ9" s="107"/>
      <c r="PZR9" s="107"/>
      <c r="PZS9" s="107"/>
      <c r="PZT9" s="107"/>
      <c r="PZU9" s="107"/>
      <c r="PZV9" s="107"/>
      <c r="PZW9" s="107"/>
      <c r="PZX9" s="107"/>
      <c r="PZY9" s="107"/>
      <c r="PZZ9" s="107"/>
      <c r="QAA9" s="107"/>
      <c r="QAB9" s="107"/>
      <c r="QAC9" s="107"/>
      <c r="QAD9" s="107"/>
      <c r="QAE9" s="107"/>
      <c r="QAF9" s="107"/>
      <c r="QAG9" s="107"/>
      <c r="QAH9" s="107"/>
      <c r="QAI9" s="107"/>
      <c r="QAJ9" s="107"/>
      <c r="QAK9" s="107"/>
      <c r="QAL9" s="107"/>
      <c r="QAM9" s="107"/>
      <c r="QAN9" s="107"/>
      <c r="QAO9" s="107"/>
      <c r="QAP9" s="107"/>
      <c r="QAQ9" s="107"/>
      <c r="QAR9" s="107"/>
      <c r="QAS9" s="107"/>
      <c r="QAT9" s="107"/>
      <c r="QAU9" s="107"/>
      <c r="QAV9" s="107"/>
      <c r="QAW9" s="107"/>
      <c r="QAX9" s="107"/>
      <c r="QAY9" s="107"/>
      <c r="QAZ9" s="107"/>
      <c r="QBA9" s="107"/>
      <c r="QBB9" s="107"/>
      <c r="QBC9" s="107"/>
      <c r="QBD9" s="107"/>
      <c r="QBE9" s="107"/>
      <c r="QBF9" s="107"/>
      <c r="QBG9" s="107"/>
      <c r="QBH9" s="107"/>
      <c r="QBI9" s="107"/>
      <c r="QBJ9" s="107"/>
      <c r="QBK9" s="107"/>
      <c r="QBL9" s="107"/>
      <c r="QBM9" s="107"/>
      <c r="QBN9" s="107"/>
      <c r="QBO9" s="107"/>
      <c r="QBP9" s="107"/>
      <c r="QBQ9" s="107"/>
      <c r="QBR9" s="107"/>
      <c r="QBS9" s="107"/>
      <c r="QBT9" s="107"/>
      <c r="QBU9" s="107"/>
      <c r="QBV9" s="107"/>
      <c r="QBW9" s="107"/>
      <c r="QBX9" s="107"/>
      <c r="QBY9" s="107"/>
      <c r="QBZ9" s="107"/>
      <c r="QCA9" s="107"/>
      <c r="QCB9" s="107"/>
      <c r="QCC9" s="107"/>
      <c r="QCD9" s="107"/>
      <c r="QCE9" s="107"/>
      <c r="QCF9" s="107"/>
      <c r="QCG9" s="107"/>
      <c r="QCH9" s="107"/>
      <c r="QCI9" s="107"/>
      <c r="QCJ9" s="107"/>
      <c r="QCK9" s="107"/>
      <c r="QCL9" s="107"/>
      <c r="QCM9" s="107"/>
      <c r="QCN9" s="107"/>
      <c r="QCO9" s="107"/>
      <c r="QCP9" s="107"/>
      <c r="QCQ9" s="107"/>
      <c r="QCR9" s="107"/>
      <c r="QCS9" s="107"/>
      <c r="QCT9" s="107"/>
      <c r="QCU9" s="107"/>
      <c r="QCV9" s="107"/>
      <c r="QCW9" s="107"/>
      <c r="QCX9" s="107"/>
      <c r="QCY9" s="107"/>
      <c r="QCZ9" s="107"/>
      <c r="QDA9" s="107"/>
      <c r="QDB9" s="107"/>
      <c r="QDC9" s="107"/>
      <c r="QDD9" s="107"/>
      <c r="QDE9" s="107"/>
      <c r="QDF9" s="107"/>
      <c r="QDG9" s="107"/>
      <c r="QDH9" s="107"/>
      <c r="QDI9" s="107"/>
      <c r="QDJ9" s="107"/>
      <c r="QDK9" s="107"/>
      <c r="QDL9" s="107"/>
      <c r="QDM9" s="107"/>
      <c r="QDN9" s="107"/>
      <c r="QDO9" s="107"/>
      <c r="QDP9" s="107"/>
      <c r="QDQ9" s="107"/>
      <c r="QDR9" s="107"/>
      <c r="QDS9" s="107"/>
      <c r="QDT9" s="107"/>
      <c r="QDU9" s="107"/>
      <c r="QDV9" s="107"/>
      <c r="QDW9" s="107"/>
      <c r="QDX9" s="107"/>
      <c r="QDY9" s="107"/>
      <c r="QDZ9" s="107"/>
      <c r="QEA9" s="107"/>
      <c r="QEB9" s="107"/>
      <c r="QEC9" s="107"/>
      <c r="QED9" s="107"/>
      <c r="QEE9" s="107"/>
      <c r="QEF9" s="107"/>
      <c r="QEG9" s="107"/>
      <c r="QEH9" s="107"/>
      <c r="QEI9" s="107"/>
      <c r="QEJ9" s="107"/>
      <c r="QEK9" s="107"/>
      <c r="QEL9" s="107"/>
      <c r="QEM9" s="107"/>
      <c r="QEN9" s="107"/>
      <c r="QEO9" s="107"/>
      <c r="QEP9" s="107"/>
      <c r="QEQ9" s="107"/>
      <c r="QER9" s="107"/>
      <c r="QES9" s="107"/>
      <c r="QET9" s="107"/>
      <c r="QEU9" s="107"/>
      <c r="QEV9" s="107"/>
      <c r="QEW9" s="107"/>
      <c r="QEX9" s="107"/>
      <c r="QEY9" s="107"/>
      <c r="QEZ9" s="107"/>
      <c r="QFA9" s="107"/>
      <c r="QFB9" s="107"/>
      <c r="QFC9" s="107"/>
      <c r="QFD9" s="107"/>
      <c r="QFE9" s="107"/>
      <c r="QFF9" s="107"/>
      <c r="QFG9" s="107"/>
      <c r="QFH9" s="107"/>
      <c r="QFI9" s="107"/>
      <c r="QFJ9" s="107"/>
      <c r="QFK9" s="107"/>
      <c r="QFL9" s="107"/>
      <c r="QFM9" s="107"/>
      <c r="QFN9" s="107"/>
      <c r="QFO9" s="107"/>
      <c r="QFP9" s="107"/>
      <c r="QFQ9" s="107"/>
      <c r="QFR9" s="107"/>
      <c r="QFS9" s="107"/>
      <c r="QFT9" s="107"/>
      <c r="QFU9" s="107"/>
      <c r="QFV9" s="107"/>
      <c r="QFW9" s="107"/>
      <c r="QFX9" s="107"/>
      <c r="QFY9" s="107"/>
      <c r="QFZ9" s="107"/>
      <c r="QGA9" s="107"/>
      <c r="QGB9" s="107"/>
      <c r="QGC9" s="107"/>
      <c r="QGD9" s="107"/>
      <c r="QGE9" s="107"/>
      <c r="QGF9" s="107"/>
      <c r="QGG9" s="107"/>
      <c r="QGH9" s="107"/>
      <c r="QGI9" s="107"/>
      <c r="QGJ9" s="107"/>
      <c r="QGK9" s="107"/>
      <c r="QGL9" s="107"/>
      <c r="QGM9" s="107"/>
      <c r="QGN9" s="107"/>
      <c r="QGO9" s="107"/>
      <c r="QGP9" s="107"/>
      <c r="QGQ9" s="107"/>
      <c r="QGR9" s="107"/>
      <c r="QGS9" s="107"/>
      <c r="QGT9" s="107"/>
      <c r="QGU9" s="107"/>
      <c r="QGV9" s="107"/>
      <c r="QGW9" s="107"/>
      <c r="QGX9" s="107"/>
      <c r="QGY9" s="107"/>
      <c r="QGZ9" s="107"/>
      <c r="QHA9" s="107"/>
      <c r="QHB9" s="107"/>
      <c r="QHC9" s="107"/>
      <c r="QHD9" s="107"/>
      <c r="QHE9" s="107"/>
      <c r="QHF9" s="107"/>
      <c r="QHG9" s="107"/>
      <c r="QHH9" s="107"/>
      <c r="QHI9" s="107"/>
      <c r="QHJ9" s="107"/>
      <c r="QHK9" s="107"/>
      <c r="QHL9" s="107"/>
      <c r="QHM9" s="107"/>
      <c r="QHN9" s="107"/>
      <c r="QHO9" s="107"/>
      <c r="QHP9" s="107"/>
      <c r="QHQ9" s="107"/>
      <c r="QHR9" s="107"/>
      <c r="QHS9" s="107"/>
      <c r="QHT9" s="107"/>
      <c r="QHU9" s="107"/>
      <c r="QHV9" s="107"/>
      <c r="QHW9" s="107"/>
      <c r="QHX9" s="107"/>
      <c r="QHY9" s="107"/>
      <c r="QHZ9" s="107"/>
      <c r="QIA9" s="107"/>
      <c r="QIB9" s="107"/>
      <c r="QIC9" s="107"/>
      <c r="QID9" s="107"/>
      <c r="QIE9" s="107"/>
      <c r="QIF9" s="107"/>
      <c r="QIG9" s="107"/>
      <c r="QIH9" s="107"/>
      <c r="QII9" s="107"/>
      <c r="QIJ9" s="107"/>
      <c r="QIK9" s="107"/>
      <c r="QIL9" s="107"/>
      <c r="QIM9" s="107"/>
      <c r="QIN9" s="107"/>
      <c r="QIO9" s="107"/>
      <c r="QIP9" s="107"/>
      <c r="QIQ9" s="107"/>
      <c r="QIR9" s="107"/>
      <c r="QIS9" s="107"/>
      <c r="QIT9" s="107"/>
      <c r="QIU9" s="107"/>
      <c r="QIV9" s="107"/>
      <c r="QIW9" s="107"/>
      <c r="QIX9" s="107"/>
      <c r="QIY9" s="107"/>
      <c r="QIZ9" s="107"/>
      <c r="QJA9" s="107"/>
      <c r="QJB9" s="107"/>
      <c r="QJC9" s="107"/>
      <c r="QJD9" s="107"/>
      <c r="QJE9" s="107"/>
      <c r="QJF9" s="107"/>
      <c r="QJG9" s="107"/>
      <c r="QJH9" s="107"/>
      <c r="QJI9" s="107"/>
      <c r="QJJ9" s="107"/>
      <c r="QJK9" s="107"/>
      <c r="QJL9" s="107"/>
      <c r="QJM9" s="107"/>
      <c r="QJN9" s="107"/>
      <c r="QJO9" s="107"/>
      <c r="QJP9" s="107"/>
      <c r="QJQ9" s="107"/>
      <c r="QJR9" s="107"/>
      <c r="QJS9" s="107"/>
      <c r="QJT9" s="107"/>
      <c r="QJU9" s="107"/>
      <c r="QJV9" s="107"/>
      <c r="QJW9" s="107"/>
      <c r="QJX9" s="107"/>
      <c r="QJY9" s="107"/>
      <c r="QJZ9" s="107"/>
      <c r="QKA9" s="107"/>
      <c r="QKB9" s="107"/>
      <c r="QKC9" s="107"/>
      <c r="QKD9" s="107"/>
      <c r="QKE9" s="107"/>
      <c r="QKF9" s="107"/>
      <c r="QKG9" s="107"/>
      <c r="QKH9" s="107"/>
      <c r="QKI9" s="107"/>
      <c r="QKJ9" s="107"/>
      <c r="QKK9" s="107"/>
      <c r="QKL9" s="107"/>
      <c r="QKM9" s="107"/>
      <c r="QKN9" s="107"/>
      <c r="QKO9" s="107"/>
      <c r="QKP9" s="107"/>
      <c r="QKQ9" s="107"/>
      <c r="QKR9" s="107"/>
      <c r="QKS9" s="107"/>
      <c r="QKT9" s="107"/>
      <c r="QKU9" s="107"/>
      <c r="QKV9" s="107"/>
      <c r="QKW9" s="107"/>
      <c r="QKX9" s="107"/>
      <c r="QKY9" s="107"/>
      <c r="QKZ9" s="107"/>
      <c r="QLA9" s="107"/>
      <c r="QLB9" s="107"/>
      <c r="QLC9" s="107"/>
      <c r="QLD9" s="107"/>
      <c r="QLE9" s="107"/>
      <c r="QLF9" s="107"/>
      <c r="QLG9" s="107"/>
      <c r="QLH9" s="107"/>
      <c r="QLI9" s="107"/>
      <c r="QLJ9" s="107"/>
      <c r="QLK9" s="107"/>
      <c r="QLL9" s="107"/>
      <c r="QLM9" s="107"/>
      <c r="QLN9" s="107"/>
      <c r="QLO9" s="107"/>
      <c r="QLP9" s="107"/>
      <c r="QLQ9" s="107"/>
      <c r="QLR9" s="107"/>
      <c r="QLS9" s="107"/>
      <c r="QLT9" s="107"/>
      <c r="QLU9" s="107"/>
      <c r="QLV9" s="107"/>
      <c r="QLW9" s="107"/>
      <c r="QLX9" s="107"/>
      <c r="QLY9" s="107"/>
      <c r="QLZ9" s="107"/>
      <c r="QMA9" s="107"/>
      <c r="QMB9" s="107"/>
      <c r="QMC9" s="107"/>
      <c r="QMD9" s="107"/>
      <c r="QME9" s="107"/>
      <c r="QMF9" s="107"/>
      <c r="QMG9" s="107"/>
      <c r="QMH9" s="107"/>
      <c r="QMI9" s="107"/>
      <c r="QMJ9" s="107"/>
      <c r="QMK9" s="107"/>
      <c r="QML9" s="107"/>
      <c r="QMM9" s="107"/>
      <c r="QMN9" s="107"/>
      <c r="QMO9" s="107"/>
      <c r="QMP9" s="107"/>
      <c r="QMQ9" s="107"/>
      <c r="QMR9" s="107"/>
      <c r="QMS9" s="107"/>
      <c r="QMT9" s="107"/>
      <c r="QMU9" s="107"/>
      <c r="QMV9" s="107"/>
      <c r="QMW9" s="107"/>
      <c r="QMX9" s="107"/>
      <c r="QMY9" s="107"/>
      <c r="QMZ9" s="107"/>
      <c r="QNA9" s="107"/>
      <c r="QNB9" s="107"/>
      <c r="QNC9" s="107"/>
      <c r="QND9" s="107"/>
      <c r="QNE9" s="107"/>
      <c r="QNF9" s="107"/>
      <c r="QNG9" s="107"/>
      <c r="QNH9" s="107"/>
      <c r="QNI9" s="107"/>
      <c r="QNJ9" s="107"/>
      <c r="QNK9" s="107"/>
      <c r="QNL9" s="107"/>
      <c r="QNM9" s="107"/>
      <c r="QNN9" s="107"/>
      <c r="QNO9" s="107"/>
      <c r="QNP9" s="107"/>
      <c r="QNQ9" s="107"/>
      <c r="QNR9" s="107"/>
      <c r="QNS9" s="107"/>
      <c r="QNT9" s="107"/>
      <c r="QNU9" s="107"/>
      <c r="QNV9" s="107"/>
      <c r="QNW9" s="107"/>
      <c r="QNX9" s="107"/>
      <c r="QNY9" s="107"/>
      <c r="QNZ9" s="107"/>
      <c r="QOA9" s="107"/>
      <c r="QOB9" s="107"/>
      <c r="QOC9" s="107"/>
      <c r="QOD9" s="107"/>
      <c r="QOE9" s="107"/>
      <c r="QOF9" s="107"/>
      <c r="QOG9" s="107"/>
      <c r="QOH9" s="107"/>
      <c r="QOI9" s="107"/>
      <c r="QOJ9" s="107"/>
      <c r="QOK9" s="107"/>
      <c r="QOL9" s="107"/>
      <c r="QOM9" s="107"/>
      <c r="QON9" s="107"/>
      <c r="QOO9" s="107"/>
      <c r="QOP9" s="107"/>
      <c r="QOQ9" s="107"/>
      <c r="QOR9" s="107"/>
      <c r="QOS9" s="107"/>
      <c r="QOT9" s="107"/>
      <c r="QOU9" s="107"/>
      <c r="QOV9" s="107"/>
      <c r="QOW9" s="107"/>
      <c r="QOX9" s="107"/>
      <c r="QOY9" s="107"/>
      <c r="QOZ9" s="107"/>
      <c r="QPA9" s="107"/>
      <c r="QPB9" s="107"/>
      <c r="QPC9" s="107"/>
      <c r="QPD9" s="107"/>
      <c r="QPE9" s="107"/>
      <c r="QPF9" s="107"/>
      <c r="QPG9" s="107"/>
      <c r="QPH9" s="107"/>
      <c r="QPI9" s="107"/>
      <c r="QPJ9" s="107"/>
      <c r="QPK9" s="107"/>
      <c r="QPL9" s="107"/>
      <c r="QPM9" s="107"/>
      <c r="QPN9" s="107"/>
      <c r="QPO9" s="107"/>
      <c r="QPP9" s="107"/>
      <c r="QPQ9" s="107"/>
      <c r="QPR9" s="107"/>
      <c r="QPS9" s="107"/>
      <c r="QPT9" s="107"/>
      <c r="QPU9" s="107"/>
      <c r="QPV9" s="107"/>
      <c r="QPW9" s="107"/>
      <c r="QPX9" s="107"/>
      <c r="QPY9" s="107"/>
      <c r="QPZ9" s="107"/>
      <c r="QQA9" s="107"/>
      <c r="QQB9" s="107"/>
      <c r="QQC9" s="107"/>
      <c r="QQD9" s="107"/>
      <c r="QQE9" s="107"/>
      <c r="QQF9" s="107"/>
      <c r="QQG9" s="107"/>
      <c r="QQH9" s="107"/>
      <c r="QQI9" s="107"/>
      <c r="QQJ9" s="107"/>
      <c r="QQK9" s="107"/>
      <c r="QQL9" s="107"/>
      <c r="QQM9" s="107"/>
      <c r="QQN9" s="107"/>
      <c r="QQO9" s="107"/>
      <c r="QQP9" s="107"/>
      <c r="QQQ9" s="107"/>
      <c r="QQR9" s="107"/>
      <c r="QQS9" s="107"/>
      <c r="QQT9" s="107"/>
      <c r="QQU9" s="107"/>
      <c r="QQV9" s="107"/>
      <c r="QQW9" s="107"/>
      <c r="QQX9" s="107"/>
      <c r="QQY9" s="107"/>
      <c r="QQZ9" s="107"/>
      <c r="QRA9" s="107"/>
      <c r="QRB9" s="107"/>
      <c r="QRC9" s="107"/>
      <c r="QRD9" s="107"/>
      <c r="QRE9" s="107"/>
      <c r="QRF9" s="107"/>
      <c r="QRG9" s="107"/>
      <c r="QRH9" s="107"/>
      <c r="QRI9" s="107"/>
      <c r="QRJ9" s="107"/>
      <c r="QRK9" s="107"/>
      <c r="QRL9" s="107"/>
      <c r="QRM9" s="107"/>
      <c r="QRN9" s="107"/>
      <c r="QRO9" s="107"/>
      <c r="QRP9" s="107"/>
      <c r="QRQ9" s="107"/>
      <c r="QRR9" s="107"/>
      <c r="QRS9" s="107"/>
      <c r="QRT9" s="107"/>
      <c r="QRU9" s="107"/>
      <c r="QRV9" s="107"/>
      <c r="QRW9" s="107"/>
      <c r="QRX9" s="107"/>
      <c r="QRY9" s="107"/>
      <c r="QRZ9" s="107"/>
      <c r="QSA9" s="107"/>
      <c r="QSB9" s="107"/>
      <c r="QSC9" s="107"/>
      <c r="QSD9" s="107"/>
      <c r="QSE9" s="107"/>
      <c r="QSF9" s="107"/>
      <c r="QSG9" s="107"/>
      <c r="QSH9" s="107"/>
      <c r="QSI9" s="107"/>
      <c r="QSJ9" s="107"/>
      <c r="QSK9" s="107"/>
      <c r="QSL9" s="107"/>
      <c r="QSM9" s="107"/>
      <c r="QSN9" s="107"/>
      <c r="QSO9" s="107"/>
      <c r="QSP9" s="107"/>
      <c r="QSQ9" s="107"/>
      <c r="QSR9" s="107"/>
      <c r="QSS9" s="107"/>
      <c r="QST9" s="107"/>
      <c r="QSU9" s="107"/>
      <c r="QSV9" s="107"/>
      <c r="QSW9" s="107"/>
      <c r="QSX9" s="107"/>
      <c r="QSY9" s="107"/>
      <c r="QSZ9" s="107"/>
      <c r="QTA9" s="107"/>
      <c r="QTB9" s="107"/>
      <c r="QTC9" s="107"/>
      <c r="QTD9" s="107"/>
      <c r="QTE9" s="107"/>
      <c r="QTF9" s="107"/>
      <c r="QTG9" s="107"/>
      <c r="QTH9" s="107"/>
      <c r="QTI9" s="107"/>
      <c r="QTJ9" s="107"/>
      <c r="QTK9" s="107"/>
      <c r="QTL9" s="107"/>
      <c r="QTM9" s="107"/>
      <c r="QTN9" s="107"/>
      <c r="QTO9" s="107"/>
      <c r="QTP9" s="107"/>
      <c r="QTQ9" s="107"/>
      <c r="QTR9" s="107"/>
      <c r="QTS9" s="107"/>
      <c r="QTT9" s="107"/>
      <c r="QTU9" s="107"/>
      <c r="QTV9" s="107"/>
      <c r="QTW9" s="107"/>
      <c r="QTX9" s="107"/>
      <c r="QTY9" s="107"/>
      <c r="QTZ9" s="107"/>
      <c r="QUA9" s="107"/>
      <c r="QUB9" s="107"/>
      <c r="QUC9" s="107"/>
      <c r="QUD9" s="107"/>
      <c r="QUE9" s="107"/>
      <c r="QUF9" s="107"/>
      <c r="QUG9" s="107"/>
      <c r="QUH9" s="107"/>
      <c r="QUI9" s="107"/>
      <c r="QUJ9" s="107"/>
      <c r="QUK9" s="107"/>
      <c r="QUL9" s="107"/>
      <c r="QUM9" s="107"/>
      <c r="QUN9" s="107"/>
      <c r="QUO9" s="107"/>
      <c r="QUP9" s="107"/>
      <c r="QUQ9" s="107"/>
      <c r="QUR9" s="107"/>
      <c r="QUS9" s="107"/>
      <c r="QUT9" s="107"/>
      <c r="QUU9" s="107"/>
      <c r="QUV9" s="107"/>
      <c r="QUW9" s="107"/>
      <c r="QUX9" s="107"/>
      <c r="QUY9" s="107"/>
      <c r="QUZ9" s="107"/>
      <c r="QVA9" s="107"/>
      <c r="QVB9" s="107"/>
      <c r="QVC9" s="107"/>
      <c r="QVD9" s="107"/>
      <c r="QVE9" s="107"/>
      <c r="QVF9" s="107"/>
      <c r="QVG9" s="107"/>
      <c r="QVH9" s="107"/>
      <c r="QVI9" s="107"/>
      <c r="QVJ9" s="107"/>
      <c r="QVK9" s="107"/>
      <c r="QVL9" s="107"/>
      <c r="QVM9" s="107"/>
      <c r="QVN9" s="107"/>
      <c r="QVO9" s="107"/>
      <c r="QVP9" s="107"/>
      <c r="QVQ9" s="107"/>
      <c r="QVR9" s="107"/>
      <c r="QVS9" s="107"/>
      <c r="QVT9" s="107"/>
      <c r="QVU9" s="107"/>
      <c r="QVV9" s="107"/>
      <c r="QVW9" s="107"/>
      <c r="QVX9" s="107"/>
      <c r="QVY9" s="107"/>
      <c r="QVZ9" s="107"/>
      <c r="QWA9" s="107"/>
      <c r="QWB9" s="107"/>
      <c r="QWC9" s="107"/>
      <c r="QWD9" s="107"/>
      <c r="QWE9" s="107"/>
      <c r="QWF9" s="107"/>
      <c r="QWG9" s="107"/>
      <c r="QWH9" s="107"/>
      <c r="QWI9" s="107"/>
      <c r="QWJ9" s="107"/>
      <c r="QWK9" s="107"/>
      <c r="QWL9" s="107"/>
      <c r="QWM9" s="107"/>
      <c r="QWN9" s="107"/>
      <c r="QWO9" s="107"/>
      <c r="QWP9" s="107"/>
      <c r="QWQ9" s="107"/>
      <c r="QWR9" s="107"/>
      <c r="QWS9" s="107"/>
      <c r="QWT9" s="107"/>
      <c r="QWU9" s="107"/>
      <c r="QWV9" s="107"/>
      <c r="QWW9" s="107"/>
      <c r="QWX9" s="107"/>
      <c r="QWY9" s="107"/>
      <c r="QWZ9" s="107"/>
      <c r="QXA9" s="107"/>
      <c r="QXB9" s="107"/>
      <c r="QXC9" s="107"/>
      <c r="QXD9" s="107"/>
      <c r="QXE9" s="107"/>
      <c r="QXF9" s="107"/>
      <c r="QXG9" s="107"/>
      <c r="QXH9" s="107"/>
      <c r="QXI9" s="107"/>
      <c r="QXJ9" s="107"/>
      <c r="QXK9" s="107"/>
      <c r="QXL9" s="107"/>
      <c r="QXM9" s="107"/>
      <c r="QXN9" s="107"/>
      <c r="QXO9" s="107"/>
      <c r="QXP9" s="107"/>
      <c r="QXQ9" s="107"/>
      <c r="QXR9" s="107"/>
      <c r="QXS9" s="107"/>
      <c r="QXT9" s="107"/>
      <c r="QXU9" s="107"/>
      <c r="QXV9" s="107"/>
      <c r="QXW9" s="107"/>
      <c r="QXX9" s="107"/>
      <c r="QXY9" s="107"/>
      <c r="QXZ9" s="107"/>
      <c r="QYA9" s="107"/>
      <c r="QYB9" s="107"/>
      <c r="QYC9" s="107"/>
      <c r="QYD9" s="107"/>
      <c r="QYE9" s="107"/>
      <c r="QYF9" s="107"/>
      <c r="QYG9" s="107"/>
      <c r="QYH9" s="107"/>
      <c r="QYI9" s="107"/>
      <c r="QYJ9" s="107"/>
      <c r="QYK9" s="107"/>
      <c r="QYL9" s="107"/>
      <c r="QYM9" s="107"/>
      <c r="QYN9" s="107"/>
      <c r="QYO9" s="107"/>
      <c r="QYP9" s="107"/>
      <c r="QYQ9" s="107"/>
      <c r="QYR9" s="107"/>
      <c r="QYS9" s="107"/>
      <c r="QYT9" s="107"/>
      <c r="QYU9" s="107"/>
      <c r="QYV9" s="107"/>
      <c r="QYW9" s="107"/>
      <c r="QYX9" s="107"/>
      <c r="QYY9" s="107"/>
      <c r="QYZ9" s="107"/>
      <c r="QZA9" s="107"/>
      <c r="QZB9" s="107"/>
      <c r="QZC9" s="107"/>
      <c r="QZD9" s="107"/>
      <c r="QZE9" s="107"/>
      <c r="QZF9" s="107"/>
      <c r="QZG9" s="107"/>
      <c r="QZH9" s="107"/>
      <c r="QZI9" s="107"/>
      <c r="QZJ9" s="107"/>
      <c r="QZK9" s="107"/>
      <c r="QZL9" s="107"/>
      <c r="QZM9" s="107"/>
      <c r="QZN9" s="107"/>
      <c r="QZO9" s="107"/>
      <c r="QZP9" s="107"/>
      <c r="QZQ9" s="107"/>
      <c r="QZR9" s="107"/>
      <c r="QZS9" s="107"/>
      <c r="QZT9" s="107"/>
      <c r="QZU9" s="107"/>
      <c r="QZV9" s="107"/>
      <c r="QZW9" s="107"/>
      <c r="QZX9" s="107"/>
      <c r="QZY9" s="107"/>
      <c r="QZZ9" s="107"/>
      <c r="RAA9" s="107"/>
      <c r="RAB9" s="107"/>
      <c r="RAC9" s="107"/>
      <c r="RAD9" s="107"/>
      <c r="RAE9" s="107"/>
      <c r="RAF9" s="107"/>
      <c r="RAG9" s="107"/>
      <c r="RAH9" s="107"/>
      <c r="RAI9" s="107"/>
      <c r="RAJ9" s="107"/>
      <c r="RAK9" s="107"/>
      <c r="RAL9" s="107"/>
      <c r="RAM9" s="107"/>
      <c r="RAN9" s="107"/>
      <c r="RAO9" s="107"/>
      <c r="RAP9" s="107"/>
      <c r="RAQ9" s="107"/>
      <c r="RAR9" s="107"/>
      <c r="RAS9" s="107"/>
      <c r="RAT9" s="107"/>
      <c r="RAU9" s="107"/>
      <c r="RAV9" s="107"/>
      <c r="RAW9" s="107"/>
      <c r="RAX9" s="107"/>
      <c r="RAY9" s="107"/>
      <c r="RAZ9" s="107"/>
      <c r="RBA9" s="107"/>
      <c r="RBB9" s="107"/>
      <c r="RBC9" s="107"/>
      <c r="RBD9" s="107"/>
      <c r="RBE9" s="107"/>
      <c r="RBF9" s="107"/>
      <c r="RBG9" s="107"/>
      <c r="RBH9" s="107"/>
      <c r="RBI9" s="107"/>
      <c r="RBJ9" s="107"/>
      <c r="RBK9" s="107"/>
      <c r="RBL9" s="107"/>
      <c r="RBM9" s="107"/>
      <c r="RBN9" s="107"/>
      <c r="RBO9" s="107"/>
      <c r="RBP9" s="107"/>
      <c r="RBQ9" s="107"/>
      <c r="RBR9" s="107"/>
      <c r="RBS9" s="107"/>
      <c r="RBT9" s="107"/>
      <c r="RBU9" s="107"/>
      <c r="RBV9" s="107"/>
      <c r="RBW9" s="107"/>
      <c r="RBX9" s="107"/>
      <c r="RBY9" s="107"/>
      <c r="RBZ9" s="107"/>
      <c r="RCA9" s="107"/>
      <c r="RCB9" s="107"/>
      <c r="RCC9" s="107"/>
      <c r="RCD9" s="107"/>
      <c r="RCE9" s="107"/>
      <c r="RCF9" s="107"/>
      <c r="RCG9" s="107"/>
      <c r="RCH9" s="107"/>
      <c r="RCI9" s="107"/>
      <c r="RCJ9" s="107"/>
      <c r="RCK9" s="107"/>
      <c r="RCL9" s="107"/>
      <c r="RCM9" s="107"/>
      <c r="RCN9" s="107"/>
      <c r="RCO9" s="107"/>
      <c r="RCP9" s="107"/>
      <c r="RCQ9" s="107"/>
      <c r="RCR9" s="107"/>
      <c r="RCS9" s="107"/>
      <c r="RCT9" s="107"/>
      <c r="RCU9" s="107"/>
      <c r="RCV9" s="107"/>
      <c r="RCW9" s="107"/>
      <c r="RCX9" s="107"/>
      <c r="RCY9" s="107"/>
      <c r="RCZ9" s="107"/>
      <c r="RDA9" s="107"/>
      <c r="RDB9" s="107"/>
      <c r="RDC9" s="107"/>
      <c r="RDD9" s="107"/>
      <c r="RDE9" s="107"/>
      <c r="RDF9" s="107"/>
      <c r="RDG9" s="107"/>
      <c r="RDH9" s="107"/>
      <c r="RDI9" s="107"/>
      <c r="RDJ9" s="107"/>
      <c r="RDK9" s="107"/>
      <c r="RDL9" s="107"/>
      <c r="RDM9" s="107"/>
      <c r="RDN9" s="107"/>
      <c r="RDO9" s="107"/>
      <c r="RDP9" s="107"/>
      <c r="RDQ9" s="107"/>
      <c r="RDR9" s="107"/>
      <c r="RDS9" s="107"/>
      <c r="RDT9" s="107"/>
      <c r="RDU9" s="107"/>
      <c r="RDV9" s="107"/>
      <c r="RDW9" s="107"/>
      <c r="RDX9" s="107"/>
      <c r="RDY9" s="107"/>
      <c r="RDZ9" s="107"/>
      <c r="REA9" s="107"/>
      <c r="REB9" s="107"/>
      <c r="REC9" s="107"/>
      <c r="RED9" s="107"/>
      <c r="REE9" s="107"/>
      <c r="REF9" s="107"/>
      <c r="REG9" s="107"/>
      <c r="REH9" s="107"/>
      <c r="REI9" s="107"/>
      <c r="REJ9" s="107"/>
      <c r="REK9" s="107"/>
      <c r="REL9" s="107"/>
      <c r="REM9" s="107"/>
      <c r="REN9" s="107"/>
      <c r="REO9" s="107"/>
      <c r="REP9" s="107"/>
      <c r="REQ9" s="107"/>
      <c r="RER9" s="107"/>
      <c r="RES9" s="107"/>
      <c r="RET9" s="107"/>
      <c r="REU9" s="107"/>
      <c r="REV9" s="107"/>
      <c r="REW9" s="107"/>
      <c r="REX9" s="107"/>
      <c r="REY9" s="107"/>
      <c r="REZ9" s="107"/>
      <c r="RFA9" s="107"/>
      <c r="RFB9" s="107"/>
      <c r="RFC9" s="107"/>
      <c r="RFD9" s="107"/>
      <c r="RFE9" s="107"/>
      <c r="RFF9" s="107"/>
      <c r="RFG9" s="107"/>
      <c r="RFH9" s="107"/>
      <c r="RFI9" s="107"/>
      <c r="RFJ9" s="107"/>
      <c r="RFK9" s="107"/>
      <c r="RFL9" s="107"/>
      <c r="RFM9" s="107"/>
      <c r="RFN9" s="107"/>
      <c r="RFO9" s="107"/>
      <c r="RFP9" s="107"/>
      <c r="RFQ9" s="107"/>
      <c r="RFR9" s="107"/>
      <c r="RFS9" s="107"/>
      <c r="RFT9" s="107"/>
      <c r="RFU9" s="107"/>
      <c r="RFV9" s="107"/>
      <c r="RFW9" s="107"/>
      <c r="RFX9" s="107"/>
      <c r="RFY9" s="107"/>
      <c r="RFZ9" s="107"/>
      <c r="RGA9" s="107"/>
      <c r="RGB9" s="107"/>
      <c r="RGC9" s="107"/>
      <c r="RGD9" s="107"/>
      <c r="RGE9" s="107"/>
      <c r="RGF9" s="107"/>
      <c r="RGG9" s="107"/>
      <c r="RGH9" s="107"/>
      <c r="RGI9" s="107"/>
      <c r="RGJ9" s="107"/>
      <c r="RGK9" s="107"/>
      <c r="RGL9" s="107"/>
      <c r="RGM9" s="107"/>
      <c r="RGN9" s="107"/>
      <c r="RGO9" s="107"/>
      <c r="RGP9" s="107"/>
      <c r="RGQ9" s="107"/>
      <c r="RGR9" s="107"/>
      <c r="RGS9" s="107"/>
      <c r="RGT9" s="107"/>
      <c r="RGU9" s="107"/>
      <c r="RGV9" s="107"/>
      <c r="RGW9" s="107"/>
      <c r="RGX9" s="107"/>
      <c r="RGY9" s="107"/>
      <c r="RGZ9" s="107"/>
      <c r="RHA9" s="107"/>
      <c r="RHB9" s="107"/>
      <c r="RHC9" s="107"/>
      <c r="RHD9" s="107"/>
      <c r="RHE9" s="107"/>
      <c r="RHF9" s="107"/>
      <c r="RHG9" s="107"/>
      <c r="RHH9" s="107"/>
      <c r="RHI9" s="107"/>
      <c r="RHJ9" s="107"/>
      <c r="RHK9" s="107"/>
      <c r="RHL9" s="107"/>
      <c r="RHM9" s="107"/>
      <c r="RHN9" s="107"/>
      <c r="RHO9" s="107"/>
      <c r="RHP9" s="107"/>
      <c r="RHQ9" s="107"/>
      <c r="RHR9" s="107"/>
      <c r="RHS9" s="107"/>
      <c r="RHT9" s="107"/>
      <c r="RHU9" s="107"/>
      <c r="RHV9" s="107"/>
      <c r="RHW9" s="107"/>
      <c r="RHX9" s="107"/>
      <c r="RHY9" s="107"/>
      <c r="RHZ9" s="107"/>
      <c r="RIA9" s="107"/>
      <c r="RIB9" s="107"/>
      <c r="RIC9" s="107"/>
      <c r="RID9" s="107"/>
      <c r="RIE9" s="107"/>
      <c r="RIF9" s="107"/>
      <c r="RIG9" s="107"/>
      <c r="RIH9" s="107"/>
      <c r="RII9" s="107"/>
      <c r="RIJ9" s="107"/>
      <c r="RIK9" s="107"/>
      <c r="RIL9" s="107"/>
      <c r="RIM9" s="107"/>
      <c r="RIN9" s="107"/>
      <c r="RIO9" s="107"/>
      <c r="RIP9" s="107"/>
      <c r="RIQ9" s="107"/>
      <c r="RIR9" s="107"/>
      <c r="RIS9" s="107"/>
      <c r="RIT9" s="107"/>
      <c r="RIU9" s="107"/>
      <c r="RIV9" s="107"/>
      <c r="RIW9" s="107"/>
      <c r="RIX9" s="107"/>
      <c r="RIY9" s="107"/>
      <c r="RIZ9" s="107"/>
      <c r="RJA9" s="107"/>
      <c r="RJB9" s="107"/>
      <c r="RJC9" s="107"/>
      <c r="RJD9" s="107"/>
      <c r="RJE9" s="107"/>
      <c r="RJF9" s="107"/>
      <c r="RJG9" s="107"/>
      <c r="RJH9" s="107"/>
      <c r="RJI9" s="107"/>
      <c r="RJJ9" s="107"/>
      <c r="RJK9" s="107"/>
      <c r="RJL9" s="107"/>
      <c r="RJM9" s="107"/>
      <c r="RJN9" s="107"/>
      <c r="RJO9" s="107"/>
      <c r="RJP9" s="107"/>
      <c r="RJQ9" s="107"/>
      <c r="RJR9" s="107"/>
      <c r="RJS9" s="107"/>
      <c r="RJT9" s="107"/>
      <c r="RJU9" s="107"/>
      <c r="RJV9" s="107"/>
      <c r="RJW9" s="107"/>
      <c r="RJX9" s="107"/>
      <c r="RJY9" s="107"/>
      <c r="RJZ9" s="107"/>
      <c r="RKA9" s="107"/>
      <c r="RKB9" s="107"/>
      <c r="RKC9" s="107"/>
      <c r="RKD9" s="107"/>
      <c r="RKE9" s="107"/>
      <c r="RKF9" s="107"/>
      <c r="RKG9" s="107"/>
      <c r="RKH9" s="107"/>
      <c r="RKI9" s="107"/>
      <c r="RKJ9" s="107"/>
      <c r="RKK9" s="107"/>
      <c r="RKL9" s="107"/>
      <c r="RKM9" s="107"/>
      <c r="RKN9" s="107"/>
      <c r="RKO9" s="107"/>
      <c r="RKP9" s="107"/>
      <c r="RKQ9" s="107"/>
      <c r="RKR9" s="107"/>
      <c r="RKS9" s="107"/>
      <c r="RKT9" s="107"/>
      <c r="RKU9" s="107"/>
      <c r="RKV9" s="107"/>
      <c r="RKW9" s="107"/>
      <c r="RKX9" s="107"/>
      <c r="RKY9" s="107"/>
      <c r="RKZ9" s="107"/>
      <c r="RLA9" s="107"/>
      <c r="RLB9" s="107"/>
      <c r="RLC9" s="107"/>
      <c r="RLD9" s="107"/>
      <c r="RLE9" s="107"/>
      <c r="RLF9" s="107"/>
      <c r="RLG9" s="107"/>
      <c r="RLH9" s="107"/>
      <c r="RLI9" s="107"/>
      <c r="RLJ9" s="107"/>
      <c r="RLK9" s="107"/>
      <c r="RLL9" s="107"/>
      <c r="RLM9" s="107"/>
      <c r="RLN9" s="107"/>
      <c r="RLO9" s="107"/>
      <c r="RLP9" s="107"/>
      <c r="RLQ9" s="107"/>
      <c r="RLR9" s="107"/>
      <c r="RLS9" s="107"/>
      <c r="RLT9" s="107"/>
      <c r="RLU9" s="107"/>
      <c r="RLV9" s="107"/>
      <c r="RLW9" s="107"/>
      <c r="RLX9" s="107"/>
      <c r="RLY9" s="107"/>
      <c r="RLZ9" s="107"/>
      <c r="RMA9" s="107"/>
      <c r="RMB9" s="107"/>
      <c r="RMC9" s="107"/>
      <c r="RMD9" s="107"/>
      <c r="RME9" s="107"/>
      <c r="RMF9" s="107"/>
      <c r="RMG9" s="107"/>
      <c r="RMH9" s="107"/>
      <c r="RMI9" s="107"/>
      <c r="RMJ9" s="107"/>
      <c r="RMK9" s="107"/>
      <c r="RML9" s="107"/>
      <c r="RMM9" s="107"/>
      <c r="RMN9" s="107"/>
      <c r="RMO9" s="107"/>
      <c r="RMP9" s="107"/>
      <c r="RMQ9" s="107"/>
      <c r="RMR9" s="107"/>
      <c r="RMS9" s="107"/>
      <c r="RMT9" s="107"/>
      <c r="RMU9" s="107"/>
      <c r="RMV9" s="107"/>
      <c r="RMW9" s="107"/>
      <c r="RMX9" s="107"/>
      <c r="RMY9" s="107"/>
      <c r="RMZ9" s="107"/>
      <c r="RNA9" s="107"/>
      <c r="RNB9" s="107"/>
      <c r="RNC9" s="107"/>
      <c r="RND9" s="107"/>
      <c r="RNE9" s="107"/>
      <c r="RNF9" s="107"/>
      <c r="RNG9" s="107"/>
      <c r="RNH9" s="107"/>
      <c r="RNI9" s="107"/>
      <c r="RNJ9" s="107"/>
      <c r="RNK9" s="107"/>
      <c r="RNL9" s="107"/>
      <c r="RNM9" s="107"/>
      <c r="RNN9" s="107"/>
      <c r="RNO9" s="107"/>
      <c r="RNP9" s="107"/>
      <c r="RNQ9" s="107"/>
      <c r="RNR9" s="107"/>
      <c r="RNS9" s="107"/>
      <c r="RNT9" s="107"/>
      <c r="RNU9" s="107"/>
      <c r="RNV9" s="107"/>
      <c r="RNW9" s="107"/>
      <c r="RNX9" s="107"/>
      <c r="RNY9" s="107"/>
      <c r="RNZ9" s="107"/>
      <c r="ROA9" s="107"/>
      <c r="ROB9" s="107"/>
      <c r="ROC9" s="107"/>
      <c r="ROD9" s="107"/>
      <c r="ROE9" s="107"/>
      <c r="ROF9" s="107"/>
      <c r="ROG9" s="107"/>
      <c r="ROH9" s="107"/>
      <c r="ROI9" s="107"/>
      <c r="ROJ9" s="107"/>
      <c r="ROK9" s="107"/>
      <c r="ROL9" s="107"/>
      <c r="ROM9" s="107"/>
      <c r="RON9" s="107"/>
      <c r="ROO9" s="107"/>
      <c r="ROP9" s="107"/>
      <c r="ROQ9" s="107"/>
      <c r="ROR9" s="107"/>
      <c r="ROS9" s="107"/>
      <c r="ROT9" s="107"/>
      <c r="ROU9" s="107"/>
      <c r="ROV9" s="107"/>
      <c r="ROW9" s="107"/>
      <c r="ROX9" s="107"/>
      <c r="ROY9" s="107"/>
      <c r="ROZ9" s="107"/>
      <c r="RPA9" s="107"/>
      <c r="RPB9" s="107"/>
      <c r="RPC9" s="107"/>
      <c r="RPD9" s="107"/>
      <c r="RPE9" s="107"/>
      <c r="RPF9" s="107"/>
      <c r="RPG9" s="107"/>
      <c r="RPH9" s="107"/>
      <c r="RPI9" s="107"/>
      <c r="RPJ9" s="107"/>
      <c r="RPK9" s="107"/>
      <c r="RPL9" s="107"/>
      <c r="RPM9" s="107"/>
      <c r="RPN9" s="107"/>
      <c r="RPO9" s="107"/>
      <c r="RPP9" s="107"/>
      <c r="RPQ9" s="107"/>
      <c r="RPR9" s="107"/>
      <c r="RPS9" s="107"/>
      <c r="RPT9" s="107"/>
      <c r="RPU9" s="107"/>
      <c r="RPV9" s="107"/>
      <c r="RPW9" s="107"/>
      <c r="RPX9" s="107"/>
      <c r="RPY9" s="107"/>
      <c r="RPZ9" s="107"/>
      <c r="RQA9" s="107"/>
      <c r="RQB9" s="107"/>
      <c r="RQC9" s="107"/>
      <c r="RQD9" s="107"/>
      <c r="RQE9" s="107"/>
      <c r="RQF9" s="107"/>
      <c r="RQG9" s="107"/>
      <c r="RQH9" s="107"/>
      <c r="RQI9" s="107"/>
      <c r="RQJ9" s="107"/>
      <c r="RQK9" s="107"/>
      <c r="RQL9" s="107"/>
      <c r="RQM9" s="107"/>
      <c r="RQN9" s="107"/>
      <c r="RQO9" s="107"/>
      <c r="RQP9" s="107"/>
      <c r="RQQ9" s="107"/>
      <c r="RQR9" s="107"/>
      <c r="RQS9" s="107"/>
      <c r="RQT9" s="107"/>
      <c r="RQU9" s="107"/>
      <c r="RQV9" s="107"/>
      <c r="RQW9" s="107"/>
      <c r="RQX9" s="107"/>
      <c r="RQY9" s="107"/>
      <c r="RQZ9" s="107"/>
      <c r="RRA9" s="107"/>
      <c r="RRB9" s="107"/>
      <c r="RRC9" s="107"/>
      <c r="RRD9" s="107"/>
      <c r="RRE9" s="107"/>
      <c r="RRF9" s="107"/>
      <c r="RRG9" s="107"/>
      <c r="RRH9" s="107"/>
      <c r="RRI9" s="107"/>
      <c r="RRJ9" s="107"/>
      <c r="RRK9" s="107"/>
      <c r="RRL9" s="107"/>
      <c r="RRM9" s="107"/>
      <c r="RRN9" s="107"/>
      <c r="RRO9" s="107"/>
      <c r="RRP9" s="107"/>
      <c r="RRQ9" s="107"/>
      <c r="RRR9" s="107"/>
      <c r="RRS9" s="107"/>
      <c r="RRT9" s="107"/>
      <c r="RRU9" s="107"/>
      <c r="RRV9" s="107"/>
      <c r="RRW9" s="107"/>
      <c r="RRX9" s="107"/>
      <c r="RRY9" s="107"/>
      <c r="RRZ9" s="107"/>
      <c r="RSA9" s="107"/>
      <c r="RSB9" s="107"/>
      <c r="RSC9" s="107"/>
      <c r="RSD9" s="107"/>
      <c r="RSE9" s="107"/>
      <c r="RSF9" s="107"/>
      <c r="RSG9" s="107"/>
      <c r="RSH9" s="107"/>
      <c r="RSI9" s="107"/>
      <c r="RSJ9" s="107"/>
      <c r="RSK9" s="107"/>
      <c r="RSL9" s="107"/>
      <c r="RSM9" s="107"/>
      <c r="RSN9" s="107"/>
      <c r="RSO9" s="107"/>
      <c r="RSP9" s="107"/>
      <c r="RSQ9" s="107"/>
      <c r="RSR9" s="107"/>
      <c r="RSS9" s="107"/>
      <c r="RST9" s="107"/>
      <c r="RSU9" s="107"/>
      <c r="RSV9" s="107"/>
      <c r="RSW9" s="107"/>
      <c r="RSX9" s="107"/>
      <c r="RSY9" s="107"/>
      <c r="RSZ9" s="107"/>
      <c r="RTA9" s="107"/>
      <c r="RTB9" s="107"/>
      <c r="RTC9" s="107"/>
      <c r="RTD9" s="107"/>
      <c r="RTE9" s="107"/>
      <c r="RTF9" s="107"/>
      <c r="RTG9" s="107"/>
      <c r="RTH9" s="107"/>
      <c r="RTI9" s="107"/>
      <c r="RTJ9" s="107"/>
      <c r="RTK9" s="107"/>
      <c r="RTL9" s="107"/>
      <c r="RTM9" s="107"/>
      <c r="RTN9" s="107"/>
      <c r="RTO9" s="107"/>
      <c r="RTP9" s="107"/>
      <c r="RTQ9" s="107"/>
      <c r="RTR9" s="107"/>
      <c r="RTS9" s="107"/>
      <c r="RTT9" s="107"/>
      <c r="RTU9" s="107"/>
      <c r="RTV9" s="107"/>
      <c r="RTW9" s="107"/>
      <c r="RTX9" s="107"/>
      <c r="RTY9" s="107"/>
      <c r="RTZ9" s="107"/>
      <c r="RUA9" s="107"/>
      <c r="RUB9" s="107"/>
      <c r="RUC9" s="107"/>
      <c r="RUD9" s="107"/>
      <c r="RUE9" s="107"/>
      <c r="RUF9" s="107"/>
      <c r="RUG9" s="107"/>
      <c r="RUH9" s="107"/>
      <c r="RUI9" s="107"/>
      <c r="RUJ9" s="107"/>
      <c r="RUK9" s="107"/>
      <c r="RUL9" s="107"/>
      <c r="RUM9" s="107"/>
      <c r="RUN9" s="107"/>
      <c r="RUO9" s="107"/>
      <c r="RUP9" s="107"/>
      <c r="RUQ9" s="107"/>
      <c r="RUR9" s="107"/>
      <c r="RUS9" s="107"/>
      <c r="RUT9" s="107"/>
      <c r="RUU9" s="107"/>
      <c r="RUV9" s="107"/>
      <c r="RUW9" s="107"/>
      <c r="RUX9" s="107"/>
      <c r="RUY9" s="107"/>
      <c r="RUZ9" s="107"/>
      <c r="RVA9" s="107"/>
      <c r="RVB9" s="107"/>
      <c r="RVC9" s="107"/>
      <c r="RVD9" s="107"/>
      <c r="RVE9" s="107"/>
      <c r="RVF9" s="107"/>
      <c r="RVG9" s="107"/>
      <c r="RVH9" s="107"/>
      <c r="RVI9" s="107"/>
      <c r="RVJ9" s="107"/>
      <c r="RVK9" s="107"/>
      <c r="RVL9" s="107"/>
      <c r="RVM9" s="107"/>
      <c r="RVN9" s="107"/>
      <c r="RVO9" s="107"/>
      <c r="RVP9" s="107"/>
      <c r="RVQ9" s="107"/>
      <c r="RVR9" s="107"/>
      <c r="RVS9" s="107"/>
      <c r="RVT9" s="107"/>
      <c r="RVU9" s="107"/>
      <c r="RVV9" s="107"/>
      <c r="RVW9" s="107"/>
      <c r="RVX9" s="107"/>
      <c r="RVY9" s="107"/>
      <c r="RVZ9" s="107"/>
      <c r="RWA9" s="107"/>
      <c r="RWB9" s="107"/>
      <c r="RWC9" s="107"/>
      <c r="RWD9" s="107"/>
      <c r="RWE9" s="107"/>
      <c r="RWF9" s="107"/>
      <c r="RWG9" s="107"/>
      <c r="RWH9" s="107"/>
      <c r="RWI9" s="107"/>
      <c r="RWJ9" s="107"/>
      <c r="RWK9" s="107"/>
      <c r="RWL9" s="107"/>
      <c r="RWM9" s="107"/>
      <c r="RWN9" s="107"/>
      <c r="RWO9" s="107"/>
      <c r="RWP9" s="107"/>
      <c r="RWQ9" s="107"/>
      <c r="RWR9" s="107"/>
      <c r="RWS9" s="107"/>
      <c r="RWT9" s="107"/>
      <c r="RWU9" s="107"/>
      <c r="RWV9" s="107"/>
      <c r="RWW9" s="107"/>
      <c r="RWX9" s="107"/>
      <c r="RWY9" s="107"/>
      <c r="RWZ9" s="107"/>
      <c r="RXA9" s="107"/>
      <c r="RXB9" s="107"/>
      <c r="RXC9" s="107"/>
      <c r="RXD9" s="107"/>
      <c r="RXE9" s="107"/>
      <c r="RXF9" s="107"/>
      <c r="RXG9" s="107"/>
      <c r="RXH9" s="107"/>
      <c r="RXI9" s="107"/>
      <c r="RXJ9" s="107"/>
      <c r="RXK9" s="107"/>
      <c r="RXL9" s="107"/>
      <c r="RXM9" s="107"/>
      <c r="RXN9" s="107"/>
      <c r="RXO9" s="107"/>
      <c r="RXP9" s="107"/>
      <c r="RXQ9" s="107"/>
      <c r="RXR9" s="107"/>
      <c r="RXS9" s="107"/>
      <c r="RXT9" s="107"/>
      <c r="RXU9" s="107"/>
      <c r="RXV9" s="107"/>
      <c r="RXW9" s="107"/>
      <c r="RXX9" s="107"/>
      <c r="RXY9" s="107"/>
      <c r="RXZ9" s="107"/>
      <c r="RYA9" s="107"/>
      <c r="RYB9" s="107"/>
      <c r="RYC9" s="107"/>
      <c r="RYD9" s="107"/>
      <c r="RYE9" s="107"/>
      <c r="RYF9" s="107"/>
      <c r="RYG9" s="107"/>
      <c r="RYH9" s="107"/>
      <c r="RYI9" s="107"/>
      <c r="RYJ9" s="107"/>
      <c r="RYK9" s="107"/>
      <c r="RYL9" s="107"/>
      <c r="RYM9" s="107"/>
      <c r="RYN9" s="107"/>
      <c r="RYO9" s="107"/>
      <c r="RYP9" s="107"/>
      <c r="RYQ9" s="107"/>
      <c r="RYR9" s="107"/>
      <c r="RYS9" s="107"/>
      <c r="RYT9" s="107"/>
      <c r="RYU9" s="107"/>
      <c r="RYV9" s="107"/>
      <c r="RYW9" s="107"/>
      <c r="RYX9" s="107"/>
      <c r="RYY9" s="107"/>
      <c r="RYZ9" s="107"/>
      <c r="RZA9" s="107"/>
      <c r="RZB9" s="107"/>
      <c r="RZC9" s="107"/>
      <c r="RZD9" s="107"/>
      <c r="RZE9" s="107"/>
      <c r="RZF9" s="107"/>
      <c r="RZG9" s="107"/>
      <c r="RZH9" s="107"/>
      <c r="RZI9" s="107"/>
      <c r="RZJ9" s="107"/>
      <c r="RZK9" s="107"/>
      <c r="RZL9" s="107"/>
      <c r="RZM9" s="107"/>
      <c r="RZN9" s="107"/>
      <c r="RZO9" s="107"/>
      <c r="RZP9" s="107"/>
      <c r="RZQ9" s="107"/>
      <c r="RZR9" s="107"/>
      <c r="RZS9" s="107"/>
      <c r="RZT9" s="107"/>
      <c r="RZU9" s="107"/>
      <c r="RZV9" s="107"/>
      <c r="RZW9" s="107"/>
      <c r="RZX9" s="107"/>
      <c r="RZY9" s="107"/>
      <c r="RZZ9" s="107"/>
      <c r="SAA9" s="107"/>
      <c r="SAB9" s="107"/>
      <c r="SAC9" s="107"/>
      <c r="SAD9" s="107"/>
      <c r="SAE9" s="107"/>
      <c r="SAF9" s="107"/>
      <c r="SAG9" s="107"/>
      <c r="SAH9" s="107"/>
      <c r="SAI9" s="107"/>
      <c r="SAJ9" s="107"/>
      <c r="SAK9" s="107"/>
      <c r="SAL9" s="107"/>
      <c r="SAM9" s="107"/>
      <c r="SAN9" s="107"/>
      <c r="SAO9" s="107"/>
      <c r="SAP9" s="107"/>
      <c r="SAQ9" s="107"/>
      <c r="SAR9" s="107"/>
      <c r="SAS9" s="107"/>
      <c r="SAT9" s="107"/>
      <c r="SAU9" s="107"/>
      <c r="SAV9" s="107"/>
      <c r="SAW9" s="107"/>
      <c r="SAX9" s="107"/>
      <c r="SAY9" s="107"/>
      <c r="SAZ9" s="107"/>
      <c r="SBA9" s="107"/>
      <c r="SBB9" s="107"/>
      <c r="SBC9" s="107"/>
      <c r="SBD9" s="107"/>
      <c r="SBE9" s="107"/>
      <c r="SBF9" s="107"/>
      <c r="SBG9" s="107"/>
      <c r="SBH9" s="107"/>
      <c r="SBI9" s="107"/>
      <c r="SBJ9" s="107"/>
      <c r="SBK9" s="107"/>
      <c r="SBL9" s="107"/>
      <c r="SBM9" s="107"/>
      <c r="SBN9" s="107"/>
      <c r="SBO9" s="107"/>
      <c r="SBP9" s="107"/>
      <c r="SBQ9" s="107"/>
      <c r="SBR9" s="107"/>
      <c r="SBS9" s="107"/>
      <c r="SBT9" s="107"/>
      <c r="SBU9" s="107"/>
      <c r="SBV9" s="107"/>
      <c r="SBW9" s="107"/>
      <c r="SBX9" s="107"/>
      <c r="SBY9" s="107"/>
      <c r="SBZ9" s="107"/>
      <c r="SCA9" s="107"/>
      <c r="SCB9" s="107"/>
      <c r="SCC9" s="107"/>
      <c r="SCD9" s="107"/>
      <c r="SCE9" s="107"/>
      <c r="SCF9" s="107"/>
      <c r="SCG9" s="107"/>
      <c r="SCH9" s="107"/>
      <c r="SCI9" s="107"/>
      <c r="SCJ9" s="107"/>
      <c r="SCK9" s="107"/>
      <c r="SCL9" s="107"/>
      <c r="SCM9" s="107"/>
      <c r="SCN9" s="107"/>
      <c r="SCO9" s="107"/>
      <c r="SCP9" s="107"/>
      <c r="SCQ9" s="107"/>
      <c r="SCR9" s="107"/>
      <c r="SCS9" s="107"/>
      <c r="SCT9" s="107"/>
      <c r="SCU9" s="107"/>
      <c r="SCV9" s="107"/>
      <c r="SCW9" s="107"/>
      <c r="SCX9" s="107"/>
      <c r="SCY9" s="107"/>
      <c r="SCZ9" s="107"/>
      <c r="SDA9" s="107"/>
      <c r="SDB9" s="107"/>
      <c r="SDC9" s="107"/>
      <c r="SDD9" s="107"/>
      <c r="SDE9" s="107"/>
      <c r="SDF9" s="107"/>
      <c r="SDG9" s="107"/>
      <c r="SDH9" s="107"/>
      <c r="SDI9" s="107"/>
      <c r="SDJ9" s="107"/>
      <c r="SDK9" s="107"/>
      <c r="SDL9" s="107"/>
      <c r="SDM9" s="107"/>
      <c r="SDN9" s="107"/>
      <c r="SDO9" s="107"/>
      <c r="SDP9" s="107"/>
      <c r="SDQ9" s="107"/>
      <c r="SDR9" s="107"/>
      <c r="SDS9" s="107"/>
      <c r="SDT9" s="107"/>
      <c r="SDU9" s="107"/>
      <c r="SDV9" s="107"/>
      <c r="SDW9" s="107"/>
      <c r="SDX9" s="107"/>
      <c r="SDY9" s="107"/>
      <c r="SDZ9" s="107"/>
      <c r="SEA9" s="107"/>
      <c r="SEB9" s="107"/>
      <c r="SEC9" s="107"/>
      <c r="SED9" s="107"/>
      <c r="SEE9" s="107"/>
      <c r="SEF9" s="107"/>
      <c r="SEG9" s="107"/>
      <c r="SEH9" s="107"/>
      <c r="SEI9" s="107"/>
      <c r="SEJ9" s="107"/>
      <c r="SEK9" s="107"/>
      <c r="SEL9" s="107"/>
      <c r="SEM9" s="107"/>
      <c r="SEN9" s="107"/>
      <c r="SEO9" s="107"/>
      <c r="SEP9" s="107"/>
      <c r="SEQ9" s="107"/>
      <c r="SER9" s="107"/>
      <c r="SES9" s="107"/>
      <c r="SET9" s="107"/>
      <c r="SEU9" s="107"/>
      <c r="SEV9" s="107"/>
      <c r="SEW9" s="107"/>
      <c r="SEX9" s="107"/>
      <c r="SEY9" s="107"/>
      <c r="SEZ9" s="107"/>
      <c r="SFA9" s="107"/>
      <c r="SFB9" s="107"/>
      <c r="SFC9" s="107"/>
      <c r="SFD9" s="107"/>
      <c r="SFE9" s="107"/>
      <c r="SFF9" s="107"/>
      <c r="SFG9" s="107"/>
      <c r="SFH9" s="107"/>
      <c r="SFI9" s="107"/>
      <c r="SFJ9" s="107"/>
      <c r="SFK9" s="107"/>
      <c r="SFL9" s="107"/>
      <c r="SFM9" s="107"/>
      <c r="SFN9" s="107"/>
      <c r="SFO9" s="107"/>
      <c r="SFP9" s="107"/>
      <c r="SFQ9" s="107"/>
      <c r="SFR9" s="107"/>
      <c r="SFS9" s="107"/>
      <c r="SFT9" s="107"/>
      <c r="SFU9" s="107"/>
      <c r="SFV9" s="107"/>
      <c r="SFW9" s="107"/>
      <c r="SFX9" s="107"/>
      <c r="SFY9" s="107"/>
      <c r="SFZ9" s="107"/>
      <c r="SGA9" s="107"/>
      <c r="SGB9" s="107"/>
      <c r="SGC9" s="107"/>
      <c r="SGD9" s="107"/>
      <c r="SGE9" s="107"/>
      <c r="SGF9" s="107"/>
      <c r="SGG9" s="107"/>
      <c r="SGH9" s="107"/>
      <c r="SGI9" s="107"/>
      <c r="SGJ9" s="107"/>
      <c r="SGK9" s="107"/>
      <c r="SGL9" s="107"/>
      <c r="SGM9" s="107"/>
      <c r="SGN9" s="107"/>
      <c r="SGO9" s="107"/>
      <c r="SGP9" s="107"/>
      <c r="SGQ9" s="107"/>
      <c r="SGR9" s="107"/>
      <c r="SGS9" s="107"/>
      <c r="SGT9" s="107"/>
      <c r="SGU9" s="107"/>
      <c r="SGV9" s="107"/>
      <c r="SGW9" s="107"/>
      <c r="SGX9" s="107"/>
      <c r="SGY9" s="107"/>
      <c r="SGZ9" s="107"/>
      <c r="SHA9" s="107"/>
      <c r="SHB9" s="107"/>
      <c r="SHC9" s="107"/>
      <c r="SHD9" s="107"/>
      <c r="SHE9" s="107"/>
      <c r="SHF9" s="107"/>
      <c r="SHG9" s="107"/>
      <c r="SHH9" s="107"/>
      <c r="SHI9" s="107"/>
      <c r="SHJ9" s="107"/>
      <c r="SHK9" s="107"/>
      <c r="SHL9" s="107"/>
      <c r="SHM9" s="107"/>
      <c r="SHN9" s="107"/>
      <c r="SHO9" s="107"/>
      <c r="SHP9" s="107"/>
      <c r="SHQ9" s="107"/>
      <c r="SHR9" s="107"/>
      <c r="SHS9" s="107"/>
      <c r="SHT9" s="107"/>
      <c r="SHU9" s="107"/>
      <c r="SHV9" s="107"/>
      <c r="SHW9" s="107"/>
      <c r="SHX9" s="107"/>
      <c r="SHY9" s="107"/>
      <c r="SHZ9" s="107"/>
      <c r="SIA9" s="107"/>
      <c r="SIB9" s="107"/>
      <c r="SIC9" s="107"/>
      <c r="SID9" s="107"/>
      <c r="SIE9" s="107"/>
      <c r="SIF9" s="107"/>
      <c r="SIG9" s="107"/>
      <c r="SIH9" s="107"/>
      <c r="SII9" s="107"/>
      <c r="SIJ9" s="107"/>
      <c r="SIK9" s="107"/>
      <c r="SIL9" s="107"/>
      <c r="SIM9" s="107"/>
      <c r="SIN9" s="107"/>
      <c r="SIO9" s="107"/>
      <c r="SIP9" s="107"/>
      <c r="SIQ9" s="107"/>
      <c r="SIR9" s="107"/>
      <c r="SIS9" s="107"/>
      <c r="SIT9" s="107"/>
      <c r="SIU9" s="107"/>
      <c r="SIV9" s="107"/>
      <c r="SIW9" s="107"/>
      <c r="SIX9" s="107"/>
      <c r="SIY9" s="107"/>
      <c r="SIZ9" s="107"/>
      <c r="SJA9" s="107"/>
      <c r="SJB9" s="107"/>
      <c r="SJC9" s="107"/>
      <c r="SJD9" s="107"/>
      <c r="SJE9" s="107"/>
      <c r="SJF9" s="107"/>
      <c r="SJG9" s="107"/>
      <c r="SJH9" s="107"/>
      <c r="SJI9" s="107"/>
      <c r="SJJ9" s="107"/>
      <c r="SJK9" s="107"/>
      <c r="SJL9" s="107"/>
      <c r="SJM9" s="107"/>
      <c r="SJN9" s="107"/>
      <c r="SJO9" s="107"/>
      <c r="SJP9" s="107"/>
      <c r="SJQ9" s="107"/>
      <c r="SJR9" s="107"/>
      <c r="SJS9" s="107"/>
      <c r="SJT9" s="107"/>
      <c r="SJU9" s="107"/>
      <c r="SJV9" s="107"/>
      <c r="SJW9" s="107"/>
      <c r="SJX9" s="107"/>
      <c r="SJY9" s="107"/>
      <c r="SJZ9" s="107"/>
      <c r="SKA9" s="107"/>
      <c r="SKB9" s="107"/>
      <c r="SKC9" s="107"/>
      <c r="SKD9" s="107"/>
      <c r="SKE9" s="107"/>
      <c r="SKF9" s="107"/>
      <c r="SKG9" s="107"/>
      <c r="SKH9" s="107"/>
      <c r="SKI9" s="107"/>
      <c r="SKJ9" s="107"/>
      <c r="SKK9" s="107"/>
      <c r="SKL9" s="107"/>
      <c r="SKM9" s="107"/>
      <c r="SKN9" s="107"/>
      <c r="SKO9" s="107"/>
      <c r="SKP9" s="107"/>
      <c r="SKQ9" s="107"/>
      <c r="SKR9" s="107"/>
      <c r="SKS9" s="107"/>
      <c r="SKT9" s="107"/>
      <c r="SKU9" s="107"/>
      <c r="SKV9" s="107"/>
      <c r="SKW9" s="107"/>
      <c r="SKX9" s="107"/>
      <c r="SKY9" s="107"/>
      <c r="SKZ9" s="107"/>
      <c r="SLA9" s="107"/>
      <c r="SLB9" s="107"/>
      <c r="SLC9" s="107"/>
      <c r="SLD9" s="107"/>
      <c r="SLE9" s="107"/>
      <c r="SLF9" s="107"/>
      <c r="SLG9" s="107"/>
      <c r="SLH9" s="107"/>
      <c r="SLI9" s="107"/>
      <c r="SLJ9" s="107"/>
      <c r="SLK9" s="107"/>
      <c r="SLL9" s="107"/>
      <c r="SLM9" s="107"/>
      <c r="SLN9" s="107"/>
      <c r="SLO9" s="107"/>
      <c r="SLP9" s="107"/>
      <c r="SLQ9" s="107"/>
      <c r="SLR9" s="107"/>
      <c r="SLS9" s="107"/>
      <c r="SLT9" s="107"/>
      <c r="SLU9" s="107"/>
      <c r="SLV9" s="107"/>
      <c r="SLW9" s="107"/>
      <c r="SLX9" s="107"/>
      <c r="SLY9" s="107"/>
      <c r="SLZ9" s="107"/>
      <c r="SMA9" s="107"/>
      <c r="SMB9" s="107"/>
      <c r="SMC9" s="107"/>
      <c r="SMD9" s="107"/>
      <c r="SME9" s="107"/>
      <c r="SMF9" s="107"/>
      <c r="SMG9" s="107"/>
      <c r="SMH9" s="107"/>
      <c r="SMI9" s="107"/>
      <c r="SMJ9" s="107"/>
      <c r="SMK9" s="107"/>
      <c r="SML9" s="107"/>
      <c r="SMM9" s="107"/>
      <c r="SMN9" s="107"/>
      <c r="SMO9" s="107"/>
      <c r="SMP9" s="107"/>
      <c r="SMQ9" s="107"/>
      <c r="SMR9" s="107"/>
      <c r="SMS9" s="107"/>
      <c r="SMT9" s="107"/>
      <c r="SMU9" s="107"/>
      <c r="SMV9" s="107"/>
      <c r="SMW9" s="107"/>
      <c r="SMX9" s="107"/>
      <c r="SMY9" s="107"/>
      <c r="SMZ9" s="107"/>
      <c r="SNA9" s="107"/>
      <c r="SNB9" s="107"/>
      <c r="SNC9" s="107"/>
      <c r="SND9" s="107"/>
      <c r="SNE9" s="107"/>
      <c r="SNF9" s="107"/>
      <c r="SNG9" s="107"/>
      <c r="SNH9" s="107"/>
      <c r="SNI9" s="107"/>
      <c r="SNJ9" s="107"/>
      <c r="SNK9" s="107"/>
      <c r="SNL9" s="107"/>
      <c r="SNM9" s="107"/>
      <c r="SNN9" s="107"/>
      <c r="SNO9" s="107"/>
      <c r="SNP9" s="107"/>
      <c r="SNQ9" s="107"/>
      <c r="SNR9" s="107"/>
      <c r="SNS9" s="107"/>
      <c r="SNT9" s="107"/>
      <c r="SNU9" s="107"/>
      <c r="SNV9" s="107"/>
      <c r="SNW9" s="107"/>
      <c r="SNX9" s="107"/>
      <c r="SNY9" s="107"/>
      <c r="SNZ9" s="107"/>
      <c r="SOA9" s="107"/>
      <c r="SOB9" s="107"/>
      <c r="SOC9" s="107"/>
      <c r="SOD9" s="107"/>
      <c r="SOE9" s="107"/>
      <c r="SOF9" s="107"/>
      <c r="SOG9" s="107"/>
      <c r="SOH9" s="107"/>
      <c r="SOI9" s="107"/>
      <c r="SOJ9" s="107"/>
      <c r="SOK9" s="107"/>
      <c r="SOL9" s="107"/>
      <c r="SOM9" s="107"/>
      <c r="SON9" s="107"/>
      <c r="SOO9" s="107"/>
      <c r="SOP9" s="107"/>
      <c r="SOQ9" s="107"/>
      <c r="SOR9" s="107"/>
      <c r="SOS9" s="107"/>
      <c r="SOT9" s="107"/>
      <c r="SOU9" s="107"/>
      <c r="SOV9" s="107"/>
      <c r="SOW9" s="107"/>
      <c r="SOX9" s="107"/>
      <c r="SOY9" s="107"/>
      <c r="SOZ9" s="107"/>
      <c r="SPA9" s="107"/>
      <c r="SPB9" s="107"/>
      <c r="SPC9" s="107"/>
      <c r="SPD9" s="107"/>
      <c r="SPE9" s="107"/>
      <c r="SPF9" s="107"/>
      <c r="SPG9" s="107"/>
      <c r="SPH9" s="107"/>
      <c r="SPI9" s="107"/>
      <c r="SPJ9" s="107"/>
      <c r="SPK9" s="107"/>
      <c r="SPL9" s="107"/>
      <c r="SPM9" s="107"/>
      <c r="SPN9" s="107"/>
      <c r="SPO9" s="107"/>
      <c r="SPP9" s="107"/>
      <c r="SPQ9" s="107"/>
      <c r="SPR9" s="107"/>
      <c r="SPS9" s="107"/>
      <c r="SPT9" s="107"/>
      <c r="SPU9" s="107"/>
      <c r="SPV9" s="107"/>
      <c r="SPW9" s="107"/>
      <c r="SPX9" s="107"/>
      <c r="SPY9" s="107"/>
      <c r="SPZ9" s="107"/>
      <c r="SQA9" s="107"/>
      <c r="SQB9" s="107"/>
      <c r="SQC9" s="107"/>
      <c r="SQD9" s="107"/>
      <c r="SQE9" s="107"/>
      <c r="SQF9" s="107"/>
      <c r="SQG9" s="107"/>
      <c r="SQH9" s="107"/>
      <c r="SQI9" s="107"/>
      <c r="SQJ9" s="107"/>
      <c r="SQK9" s="107"/>
      <c r="SQL9" s="107"/>
      <c r="SQM9" s="107"/>
      <c r="SQN9" s="107"/>
      <c r="SQO9" s="107"/>
      <c r="SQP9" s="107"/>
      <c r="SQQ9" s="107"/>
      <c r="SQR9" s="107"/>
      <c r="SQS9" s="107"/>
      <c r="SQT9" s="107"/>
      <c r="SQU9" s="107"/>
      <c r="SQV9" s="107"/>
      <c r="SQW9" s="107"/>
      <c r="SQX9" s="107"/>
      <c r="SQY9" s="107"/>
      <c r="SQZ9" s="107"/>
      <c r="SRA9" s="107"/>
      <c r="SRB9" s="107"/>
      <c r="SRC9" s="107"/>
      <c r="SRD9" s="107"/>
      <c r="SRE9" s="107"/>
      <c r="SRF9" s="107"/>
      <c r="SRG9" s="107"/>
      <c r="SRH9" s="107"/>
      <c r="SRI9" s="107"/>
      <c r="SRJ9" s="107"/>
      <c r="SRK9" s="107"/>
      <c r="SRL9" s="107"/>
      <c r="SRM9" s="107"/>
      <c r="SRN9" s="107"/>
      <c r="SRO9" s="107"/>
      <c r="SRP9" s="107"/>
      <c r="SRQ9" s="107"/>
      <c r="SRR9" s="107"/>
      <c r="SRS9" s="107"/>
      <c r="SRT9" s="107"/>
      <c r="SRU9" s="107"/>
      <c r="SRV9" s="107"/>
      <c r="SRW9" s="107"/>
      <c r="SRX9" s="107"/>
      <c r="SRY9" s="107"/>
      <c r="SRZ9" s="107"/>
      <c r="SSA9" s="107"/>
      <c r="SSB9" s="107"/>
      <c r="SSC9" s="107"/>
      <c r="SSD9" s="107"/>
      <c r="SSE9" s="107"/>
      <c r="SSF9" s="107"/>
      <c r="SSG9" s="107"/>
      <c r="SSH9" s="107"/>
      <c r="SSI9" s="107"/>
      <c r="SSJ9" s="107"/>
      <c r="SSK9" s="107"/>
      <c r="SSL9" s="107"/>
      <c r="SSM9" s="107"/>
      <c r="SSN9" s="107"/>
      <c r="SSO9" s="107"/>
      <c r="SSP9" s="107"/>
      <c r="SSQ9" s="107"/>
      <c r="SSR9" s="107"/>
      <c r="SSS9" s="107"/>
      <c r="SST9" s="107"/>
      <c r="SSU9" s="107"/>
      <c r="SSV9" s="107"/>
      <c r="SSW9" s="107"/>
      <c r="SSX9" s="107"/>
      <c r="SSY9" s="107"/>
      <c r="SSZ9" s="107"/>
      <c r="STA9" s="107"/>
      <c r="STB9" s="107"/>
      <c r="STC9" s="107"/>
      <c r="STD9" s="107"/>
      <c r="STE9" s="107"/>
      <c r="STF9" s="107"/>
      <c r="STG9" s="107"/>
      <c r="STH9" s="107"/>
      <c r="STI9" s="107"/>
      <c r="STJ9" s="107"/>
      <c r="STK9" s="107"/>
      <c r="STL9" s="107"/>
      <c r="STM9" s="107"/>
      <c r="STN9" s="107"/>
      <c r="STO9" s="107"/>
      <c r="STP9" s="107"/>
      <c r="STQ9" s="107"/>
      <c r="STR9" s="107"/>
      <c r="STS9" s="107"/>
      <c r="STT9" s="107"/>
      <c r="STU9" s="107"/>
      <c r="STV9" s="107"/>
      <c r="STW9" s="107"/>
      <c r="STX9" s="107"/>
      <c r="STY9" s="107"/>
      <c r="STZ9" s="107"/>
      <c r="SUA9" s="107"/>
      <c r="SUB9" s="107"/>
      <c r="SUC9" s="107"/>
      <c r="SUD9" s="107"/>
      <c r="SUE9" s="107"/>
      <c r="SUF9" s="107"/>
      <c r="SUG9" s="107"/>
      <c r="SUH9" s="107"/>
      <c r="SUI9" s="107"/>
      <c r="SUJ9" s="107"/>
      <c r="SUK9" s="107"/>
      <c r="SUL9" s="107"/>
      <c r="SUM9" s="107"/>
      <c r="SUN9" s="107"/>
      <c r="SUO9" s="107"/>
      <c r="SUP9" s="107"/>
      <c r="SUQ9" s="107"/>
      <c r="SUR9" s="107"/>
      <c r="SUS9" s="107"/>
      <c r="SUT9" s="107"/>
      <c r="SUU9" s="107"/>
      <c r="SUV9" s="107"/>
      <c r="SUW9" s="107"/>
      <c r="SUX9" s="107"/>
      <c r="SUY9" s="107"/>
      <c r="SUZ9" s="107"/>
      <c r="SVA9" s="107"/>
      <c r="SVB9" s="107"/>
      <c r="SVC9" s="107"/>
      <c r="SVD9" s="107"/>
      <c r="SVE9" s="107"/>
      <c r="SVF9" s="107"/>
      <c r="SVG9" s="107"/>
      <c r="SVH9" s="107"/>
      <c r="SVI9" s="107"/>
      <c r="SVJ9" s="107"/>
      <c r="SVK9" s="107"/>
      <c r="SVL9" s="107"/>
      <c r="SVM9" s="107"/>
      <c r="SVN9" s="107"/>
      <c r="SVO9" s="107"/>
      <c r="SVP9" s="107"/>
      <c r="SVQ9" s="107"/>
      <c r="SVR9" s="107"/>
      <c r="SVS9" s="107"/>
      <c r="SVT9" s="107"/>
      <c r="SVU9" s="107"/>
      <c r="SVV9" s="107"/>
      <c r="SVW9" s="107"/>
      <c r="SVX9" s="107"/>
      <c r="SVY9" s="107"/>
      <c r="SVZ9" s="107"/>
      <c r="SWA9" s="107"/>
      <c r="SWB9" s="107"/>
      <c r="SWC9" s="107"/>
      <c r="SWD9" s="107"/>
      <c r="SWE9" s="107"/>
      <c r="SWF9" s="107"/>
      <c r="SWG9" s="107"/>
      <c r="SWH9" s="107"/>
      <c r="SWI9" s="107"/>
      <c r="SWJ9" s="107"/>
      <c r="SWK9" s="107"/>
      <c r="SWL9" s="107"/>
      <c r="SWM9" s="107"/>
      <c r="SWN9" s="107"/>
      <c r="SWO9" s="107"/>
      <c r="SWP9" s="107"/>
      <c r="SWQ9" s="107"/>
      <c r="SWR9" s="107"/>
      <c r="SWS9" s="107"/>
      <c r="SWT9" s="107"/>
      <c r="SWU9" s="107"/>
      <c r="SWV9" s="107"/>
      <c r="SWW9" s="107"/>
      <c r="SWX9" s="107"/>
      <c r="SWY9" s="107"/>
      <c r="SWZ9" s="107"/>
      <c r="SXA9" s="107"/>
      <c r="SXB9" s="107"/>
      <c r="SXC9" s="107"/>
      <c r="SXD9" s="107"/>
      <c r="SXE9" s="107"/>
      <c r="SXF9" s="107"/>
      <c r="SXG9" s="107"/>
      <c r="SXH9" s="107"/>
      <c r="SXI9" s="107"/>
      <c r="SXJ9" s="107"/>
      <c r="SXK9" s="107"/>
      <c r="SXL9" s="107"/>
      <c r="SXM9" s="107"/>
      <c r="SXN9" s="107"/>
      <c r="SXO9" s="107"/>
      <c r="SXP9" s="107"/>
      <c r="SXQ9" s="107"/>
      <c r="SXR9" s="107"/>
      <c r="SXS9" s="107"/>
      <c r="SXT9" s="107"/>
      <c r="SXU9" s="107"/>
      <c r="SXV9" s="107"/>
      <c r="SXW9" s="107"/>
      <c r="SXX9" s="107"/>
      <c r="SXY9" s="107"/>
      <c r="SXZ9" s="107"/>
      <c r="SYA9" s="107"/>
      <c r="SYB9" s="107"/>
      <c r="SYC9" s="107"/>
      <c r="SYD9" s="107"/>
      <c r="SYE9" s="107"/>
      <c r="SYF9" s="107"/>
      <c r="SYG9" s="107"/>
      <c r="SYH9" s="107"/>
      <c r="SYI9" s="107"/>
      <c r="SYJ9" s="107"/>
      <c r="SYK9" s="107"/>
      <c r="SYL9" s="107"/>
      <c r="SYM9" s="107"/>
      <c r="SYN9" s="107"/>
      <c r="SYO9" s="107"/>
      <c r="SYP9" s="107"/>
      <c r="SYQ9" s="107"/>
      <c r="SYR9" s="107"/>
      <c r="SYS9" s="107"/>
      <c r="SYT9" s="107"/>
      <c r="SYU9" s="107"/>
      <c r="SYV9" s="107"/>
      <c r="SYW9" s="107"/>
      <c r="SYX9" s="107"/>
      <c r="SYY9" s="107"/>
      <c r="SYZ9" s="107"/>
      <c r="SZA9" s="107"/>
      <c r="SZB9" s="107"/>
      <c r="SZC9" s="107"/>
      <c r="SZD9" s="107"/>
      <c r="SZE9" s="107"/>
      <c r="SZF9" s="107"/>
      <c r="SZG9" s="107"/>
      <c r="SZH9" s="107"/>
      <c r="SZI9" s="107"/>
      <c r="SZJ9" s="107"/>
      <c r="SZK9" s="107"/>
      <c r="SZL9" s="107"/>
      <c r="SZM9" s="107"/>
      <c r="SZN9" s="107"/>
      <c r="SZO9" s="107"/>
      <c r="SZP9" s="107"/>
      <c r="SZQ9" s="107"/>
      <c r="SZR9" s="107"/>
      <c r="SZS9" s="107"/>
      <c r="SZT9" s="107"/>
      <c r="SZU9" s="107"/>
      <c r="SZV9" s="107"/>
      <c r="SZW9" s="107"/>
      <c r="SZX9" s="107"/>
      <c r="SZY9" s="107"/>
      <c r="SZZ9" s="107"/>
      <c r="TAA9" s="107"/>
      <c r="TAB9" s="107"/>
      <c r="TAC9" s="107"/>
      <c r="TAD9" s="107"/>
      <c r="TAE9" s="107"/>
      <c r="TAF9" s="107"/>
      <c r="TAG9" s="107"/>
      <c r="TAH9" s="107"/>
      <c r="TAI9" s="107"/>
      <c r="TAJ9" s="107"/>
      <c r="TAK9" s="107"/>
      <c r="TAL9" s="107"/>
      <c r="TAM9" s="107"/>
      <c r="TAN9" s="107"/>
      <c r="TAO9" s="107"/>
      <c r="TAP9" s="107"/>
      <c r="TAQ9" s="107"/>
      <c r="TAR9" s="107"/>
      <c r="TAS9" s="107"/>
      <c r="TAT9" s="107"/>
      <c r="TAU9" s="107"/>
      <c r="TAV9" s="107"/>
      <c r="TAW9" s="107"/>
      <c r="TAX9" s="107"/>
      <c r="TAY9" s="107"/>
      <c r="TAZ9" s="107"/>
      <c r="TBA9" s="107"/>
      <c r="TBB9" s="107"/>
      <c r="TBC9" s="107"/>
      <c r="TBD9" s="107"/>
      <c r="TBE9" s="107"/>
      <c r="TBF9" s="107"/>
      <c r="TBG9" s="107"/>
      <c r="TBH9" s="107"/>
      <c r="TBI9" s="107"/>
      <c r="TBJ9" s="107"/>
      <c r="TBK9" s="107"/>
      <c r="TBL9" s="107"/>
      <c r="TBM9" s="107"/>
      <c r="TBN9" s="107"/>
      <c r="TBO9" s="107"/>
      <c r="TBP9" s="107"/>
      <c r="TBQ9" s="107"/>
      <c r="TBR9" s="107"/>
      <c r="TBS9" s="107"/>
      <c r="TBT9" s="107"/>
      <c r="TBU9" s="107"/>
      <c r="TBV9" s="107"/>
      <c r="TBW9" s="107"/>
      <c r="TBX9" s="107"/>
      <c r="TBY9" s="107"/>
      <c r="TBZ9" s="107"/>
      <c r="TCA9" s="107"/>
      <c r="TCB9" s="107"/>
      <c r="TCC9" s="107"/>
      <c r="TCD9" s="107"/>
      <c r="TCE9" s="107"/>
      <c r="TCF9" s="107"/>
      <c r="TCG9" s="107"/>
      <c r="TCH9" s="107"/>
      <c r="TCI9" s="107"/>
      <c r="TCJ9" s="107"/>
      <c r="TCK9" s="107"/>
      <c r="TCL9" s="107"/>
      <c r="TCM9" s="107"/>
      <c r="TCN9" s="107"/>
      <c r="TCO9" s="107"/>
      <c r="TCP9" s="107"/>
      <c r="TCQ9" s="107"/>
      <c r="TCR9" s="107"/>
      <c r="TCS9" s="107"/>
      <c r="TCT9" s="107"/>
      <c r="TCU9" s="107"/>
      <c r="TCV9" s="107"/>
      <c r="TCW9" s="107"/>
      <c r="TCX9" s="107"/>
      <c r="TCY9" s="107"/>
      <c r="TCZ9" s="107"/>
      <c r="TDA9" s="107"/>
      <c r="TDB9" s="107"/>
      <c r="TDC9" s="107"/>
      <c r="TDD9" s="107"/>
      <c r="TDE9" s="107"/>
      <c r="TDF9" s="107"/>
      <c r="TDG9" s="107"/>
      <c r="TDH9" s="107"/>
      <c r="TDI9" s="107"/>
      <c r="TDJ9" s="107"/>
      <c r="TDK9" s="107"/>
      <c r="TDL9" s="107"/>
      <c r="TDM9" s="107"/>
      <c r="TDN9" s="107"/>
      <c r="TDO9" s="107"/>
      <c r="TDP9" s="107"/>
      <c r="TDQ9" s="107"/>
      <c r="TDR9" s="107"/>
      <c r="TDS9" s="107"/>
      <c r="TDT9" s="107"/>
      <c r="TDU9" s="107"/>
      <c r="TDV9" s="107"/>
      <c r="TDW9" s="107"/>
      <c r="TDX9" s="107"/>
      <c r="TDY9" s="107"/>
      <c r="TDZ9" s="107"/>
      <c r="TEA9" s="107"/>
      <c r="TEB9" s="107"/>
      <c r="TEC9" s="107"/>
      <c r="TED9" s="107"/>
      <c r="TEE9" s="107"/>
      <c r="TEF9" s="107"/>
      <c r="TEG9" s="107"/>
      <c r="TEH9" s="107"/>
      <c r="TEI9" s="107"/>
      <c r="TEJ9" s="107"/>
      <c r="TEK9" s="107"/>
      <c r="TEL9" s="107"/>
      <c r="TEM9" s="107"/>
      <c r="TEN9" s="107"/>
      <c r="TEO9" s="107"/>
      <c r="TEP9" s="107"/>
      <c r="TEQ9" s="107"/>
      <c r="TER9" s="107"/>
      <c r="TES9" s="107"/>
      <c r="TET9" s="107"/>
      <c r="TEU9" s="107"/>
      <c r="TEV9" s="107"/>
      <c r="TEW9" s="107"/>
      <c r="TEX9" s="107"/>
      <c r="TEY9" s="107"/>
      <c r="TEZ9" s="107"/>
      <c r="TFA9" s="107"/>
      <c r="TFB9" s="107"/>
      <c r="TFC9" s="107"/>
      <c r="TFD9" s="107"/>
      <c r="TFE9" s="107"/>
      <c r="TFF9" s="107"/>
      <c r="TFG9" s="107"/>
      <c r="TFH9" s="107"/>
      <c r="TFI9" s="107"/>
      <c r="TFJ9" s="107"/>
      <c r="TFK9" s="107"/>
      <c r="TFL9" s="107"/>
      <c r="TFM9" s="107"/>
      <c r="TFN9" s="107"/>
      <c r="TFO9" s="107"/>
      <c r="TFP9" s="107"/>
      <c r="TFQ9" s="107"/>
      <c r="TFR9" s="107"/>
      <c r="TFS9" s="107"/>
      <c r="TFT9" s="107"/>
      <c r="TFU9" s="107"/>
      <c r="TFV9" s="107"/>
      <c r="TFW9" s="107"/>
      <c r="TFX9" s="107"/>
      <c r="TFY9" s="107"/>
      <c r="TFZ9" s="107"/>
      <c r="TGA9" s="107"/>
      <c r="TGB9" s="107"/>
      <c r="TGC9" s="107"/>
      <c r="TGD9" s="107"/>
      <c r="TGE9" s="107"/>
      <c r="TGF9" s="107"/>
      <c r="TGG9" s="107"/>
      <c r="TGH9" s="107"/>
      <c r="TGI9" s="107"/>
      <c r="TGJ9" s="107"/>
      <c r="TGK9" s="107"/>
      <c r="TGL9" s="107"/>
      <c r="TGM9" s="107"/>
      <c r="TGN9" s="107"/>
      <c r="TGO9" s="107"/>
      <c r="TGP9" s="107"/>
      <c r="TGQ9" s="107"/>
      <c r="TGR9" s="107"/>
      <c r="TGS9" s="107"/>
      <c r="TGT9" s="107"/>
      <c r="TGU9" s="107"/>
      <c r="TGV9" s="107"/>
      <c r="TGW9" s="107"/>
      <c r="TGX9" s="107"/>
      <c r="TGY9" s="107"/>
      <c r="TGZ9" s="107"/>
      <c r="THA9" s="107"/>
      <c r="THB9" s="107"/>
      <c r="THC9" s="107"/>
      <c r="THD9" s="107"/>
      <c r="THE9" s="107"/>
      <c r="THF9" s="107"/>
      <c r="THG9" s="107"/>
      <c r="THH9" s="107"/>
      <c r="THI9" s="107"/>
      <c r="THJ9" s="107"/>
      <c r="THK9" s="107"/>
      <c r="THL9" s="107"/>
      <c r="THM9" s="107"/>
      <c r="THN9" s="107"/>
      <c r="THO9" s="107"/>
      <c r="THP9" s="107"/>
      <c r="THQ9" s="107"/>
      <c r="THR9" s="107"/>
      <c r="THS9" s="107"/>
      <c r="THT9" s="107"/>
      <c r="THU9" s="107"/>
      <c r="THV9" s="107"/>
      <c r="THW9" s="107"/>
      <c r="THX9" s="107"/>
      <c r="THY9" s="107"/>
      <c r="THZ9" s="107"/>
      <c r="TIA9" s="107"/>
      <c r="TIB9" s="107"/>
      <c r="TIC9" s="107"/>
      <c r="TID9" s="107"/>
      <c r="TIE9" s="107"/>
      <c r="TIF9" s="107"/>
      <c r="TIG9" s="107"/>
      <c r="TIH9" s="107"/>
      <c r="TII9" s="107"/>
      <c r="TIJ9" s="107"/>
      <c r="TIK9" s="107"/>
      <c r="TIL9" s="107"/>
      <c r="TIM9" s="107"/>
      <c r="TIN9" s="107"/>
      <c r="TIO9" s="107"/>
      <c r="TIP9" s="107"/>
      <c r="TIQ9" s="107"/>
      <c r="TIR9" s="107"/>
      <c r="TIS9" s="107"/>
      <c r="TIT9" s="107"/>
      <c r="TIU9" s="107"/>
      <c r="TIV9" s="107"/>
      <c r="TIW9" s="107"/>
      <c r="TIX9" s="107"/>
      <c r="TIY9" s="107"/>
      <c r="TIZ9" s="107"/>
      <c r="TJA9" s="107"/>
      <c r="TJB9" s="107"/>
      <c r="TJC9" s="107"/>
      <c r="TJD9" s="107"/>
      <c r="TJE9" s="107"/>
      <c r="TJF9" s="107"/>
      <c r="TJG9" s="107"/>
      <c r="TJH9" s="107"/>
      <c r="TJI9" s="107"/>
      <c r="TJJ9" s="107"/>
      <c r="TJK9" s="107"/>
      <c r="TJL9" s="107"/>
      <c r="TJM9" s="107"/>
      <c r="TJN9" s="107"/>
      <c r="TJO9" s="107"/>
      <c r="TJP9" s="107"/>
      <c r="TJQ9" s="107"/>
      <c r="TJR9" s="107"/>
      <c r="TJS9" s="107"/>
      <c r="TJT9" s="107"/>
      <c r="TJU9" s="107"/>
      <c r="TJV9" s="107"/>
      <c r="TJW9" s="107"/>
      <c r="TJX9" s="107"/>
      <c r="TJY9" s="107"/>
      <c r="TJZ9" s="107"/>
      <c r="TKA9" s="107"/>
      <c r="TKB9" s="107"/>
      <c r="TKC9" s="107"/>
      <c r="TKD9" s="107"/>
      <c r="TKE9" s="107"/>
      <c r="TKF9" s="107"/>
      <c r="TKG9" s="107"/>
      <c r="TKH9" s="107"/>
      <c r="TKI9" s="107"/>
      <c r="TKJ9" s="107"/>
      <c r="TKK9" s="107"/>
      <c r="TKL9" s="107"/>
      <c r="TKM9" s="107"/>
      <c r="TKN9" s="107"/>
      <c r="TKO9" s="107"/>
      <c r="TKP9" s="107"/>
      <c r="TKQ9" s="107"/>
      <c r="TKR9" s="107"/>
      <c r="TKS9" s="107"/>
      <c r="TKT9" s="107"/>
      <c r="TKU9" s="107"/>
      <c r="TKV9" s="107"/>
      <c r="TKW9" s="107"/>
      <c r="TKX9" s="107"/>
      <c r="TKY9" s="107"/>
      <c r="TKZ9" s="107"/>
      <c r="TLA9" s="107"/>
      <c r="TLB9" s="107"/>
      <c r="TLC9" s="107"/>
      <c r="TLD9" s="107"/>
      <c r="TLE9" s="107"/>
      <c r="TLF9" s="107"/>
      <c r="TLG9" s="107"/>
      <c r="TLH9" s="107"/>
      <c r="TLI9" s="107"/>
      <c r="TLJ9" s="107"/>
      <c r="TLK9" s="107"/>
      <c r="TLL9" s="107"/>
      <c r="TLM9" s="107"/>
      <c r="TLN9" s="107"/>
      <c r="TLO9" s="107"/>
      <c r="TLP9" s="107"/>
      <c r="TLQ9" s="107"/>
      <c r="TLR9" s="107"/>
      <c r="TLS9" s="107"/>
      <c r="TLT9" s="107"/>
      <c r="TLU9" s="107"/>
      <c r="TLV9" s="107"/>
      <c r="TLW9" s="107"/>
      <c r="TLX9" s="107"/>
      <c r="TLY9" s="107"/>
      <c r="TLZ9" s="107"/>
      <c r="TMA9" s="107"/>
      <c r="TMB9" s="107"/>
      <c r="TMC9" s="107"/>
      <c r="TMD9" s="107"/>
      <c r="TME9" s="107"/>
      <c r="TMF9" s="107"/>
      <c r="TMG9" s="107"/>
      <c r="TMH9" s="107"/>
      <c r="TMI9" s="107"/>
      <c r="TMJ9" s="107"/>
      <c r="TMK9" s="107"/>
      <c r="TML9" s="107"/>
      <c r="TMM9" s="107"/>
      <c r="TMN9" s="107"/>
      <c r="TMO9" s="107"/>
      <c r="TMP9" s="107"/>
      <c r="TMQ9" s="107"/>
      <c r="TMR9" s="107"/>
      <c r="TMS9" s="107"/>
      <c r="TMT9" s="107"/>
      <c r="TMU9" s="107"/>
      <c r="TMV9" s="107"/>
      <c r="TMW9" s="107"/>
      <c r="TMX9" s="107"/>
      <c r="TMY9" s="107"/>
      <c r="TMZ9" s="107"/>
      <c r="TNA9" s="107"/>
      <c r="TNB9" s="107"/>
      <c r="TNC9" s="107"/>
      <c r="TND9" s="107"/>
      <c r="TNE9" s="107"/>
      <c r="TNF9" s="107"/>
      <c r="TNG9" s="107"/>
      <c r="TNH9" s="107"/>
      <c r="TNI9" s="107"/>
      <c r="TNJ9" s="107"/>
      <c r="TNK9" s="107"/>
      <c r="TNL9" s="107"/>
      <c r="TNM9" s="107"/>
      <c r="TNN9" s="107"/>
      <c r="TNO9" s="107"/>
      <c r="TNP9" s="107"/>
      <c r="TNQ9" s="107"/>
      <c r="TNR9" s="107"/>
      <c r="TNS9" s="107"/>
      <c r="TNT9" s="107"/>
      <c r="TNU9" s="107"/>
      <c r="TNV9" s="107"/>
      <c r="TNW9" s="107"/>
      <c r="TNX9" s="107"/>
      <c r="TNY9" s="107"/>
      <c r="TNZ9" s="107"/>
      <c r="TOA9" s="107"/>
      <c r="TOB9" s="107"/>
      <c r="TOC9" s="107"/>
      <c r="TOD9" s="107"/>
      <c r="TOE9" s="107"/>
      <c r="TOF9" s="107"/>
      <c r="TOG9" s="107"/>
      <c r="TOH9" s="107"/>
      <c r="TOI9" s="107"/>
      <c r="TOJ9" s="107"/>
      <c r="TOK9" s="107"/>
      <c r="TOL9" s="107"/>
      <c r="TOM9" s="107"/>
      <c r="TON9" s="107"/>
      <c r="TOO9" s="107"/>
      <c r="TOP9" s="107"/>
      <c r="TOQ9" s="107"/>
      <c r="TOR9" s="107"/>
      <c r="TOS9" s="107"/>
      <c r="TOT9" s="107"/>
      <c r="TOU9" s="107"/>
      <c r="TOV9" s="107"/>
      <c r="TOW9" s="107"/>
      <c r="TOX9" s="107"/>
      <c r="TOY9" s="107"/>
      <c r="TOZ9" s="107"/>
      <c r="TPA9" s="107"/>
      <c r="TPB9" s="107"/>
      <c r="TPC9" s="107"/>
      <c r="TPD9" s="107"/>
      <c r="TPE9" s="107"/>
      <c r="TPF9" s="107"/>
      <c r="TPG9" s="107"/>
      <c r="TPH9" s="107"/>
      <c r="TPI9" s="107"/>
      <c r="TPJ9" s="107"/>
      <c r="TPK9" s="107"/>
      <c r="TPL9" s="107"/>
      <c r="TPM9" s="107"/>
      <c r="TPN9" s="107"/>
      <c r="TPO9" s="107"/>
      <c r="TPP9" s="107"/>
      <c r="TPQ9" s="107"/>
      <c r="TPR9" s="107"/>
      <c r="TPS9" s="107"/>
      <c r="TPT9" s="107"/>
      <c r="TPU9" s="107"/>
      <c r="TPV9" s="107"/>
      <c r="TPW9" s="107"/>
      <c r="TPX9" s="107"/>
      <c r="TPY9" s="107"/>
      <c r="TPZ9" s="107"/>
      <c r="TQA9" s="107"/>
      <c r="TQB9" s="107"/>
      <c r="TQC9" s="107"/>
      <c r="TQD9" s="107"/>
      <c r="TQE9" s="107"/>
      <c r="TQF9" s="107"/>
      <c r="TQG9" s="107"/>
      <c r="TQH9" s="107"/>
      <c r="TQI9" s="107"/>
      <c r="TQJ9" s="107"/>
      <c r="TQK9" s="107"/>
      <c r="TQL9" s="107"/>
      <c r="TQM9" s="107"/>
      <c r="TQN9" s="107"/>
      <c r="TQO9" s="107"/>
      <c r="TQP9" s="107"/>
      <c r="TQQ9" s="107"/>
      <c r="TQR9" s="107"/>
      <c r="TQS9" s="107"/>
      <c r="TQT9" s="107"/>
      <c r="TQU9" s="107"/>
      <c r="TQV9" s="107"/>
      <c r="TQW9" s="107"/>
      <c r="TQX9" s="107"/>
      <c r="TQY9" s="107"/>
      <c r="TQZ9" s="107"/>
      <c r="TRA9" s="107"/>
      <c r="TRB9" s="107"/>
      <c r="TRC9" s="107"/>
      <c r="TRD9" s="107"/>
      <c r="TRE9" s="107"/>
      <c r="TRF9" s="107"/>
      <c r="TRG9" s="107"/>
      <c r="TRH9" s="107"/>
      <c r="TRI9" s="107"/>
      <c r="TRJ9" s="107"/>
      <c r="TRK9" s="107"/>
      <c r="TRL9" s="107"/>
      <c r="TRM9" s="107"/>
      <c r="TRN9" s="107"/>
      <c r="TRO9" s="107"/>
      <c r="TRP9" s="107"/>
      <c r="TRQ9" s="107"/>
      <c r="TRR9" s="107"/>
      <c r="TRS9" s="107"/>
      <c r="TRT9" s="107"/>
      <c r="TRU9" s="107"/>
      <c r="TRV9" s="107"/>
      <c r="TRW9" s="107"/>
      <c r="TRX9" s="107"/>
      <c r="TRY9" s="107"/>
      <c r="TRZ9" s="107"/>
      <c r="TSA9" s="107"/>
      <c r="TSB9" s="107"/>
      <c r="TSC9" s="107"/>
      <c r="TSD9" s="107"/>
      <c r="TSE9" s="107"/>
      <c r="TSF9" s="107"/>
      <c r="TSG9" s="107"/>
      <c r="TSH9" s="107"/>
      <c r="TSI9" s="107"/>
      <c r="TSJ9" s="107"/>
      <c r="TSK9" s="107"/>
      <c r="TSL9" s="107"/>
      <c r="TSM9" s="107"/>
      <c r="TSN9" s="107"/>
      <c r="TSO9" s="107"/>
      <c r="TSP9" s="107"/>
      <c r="TSQ9" s="107"/>
      <c r="TSR9" s="107"/>
      <c r="TSS9" s="107"/>
      <c r="TST9" s="107"/>
      <c r="TSU9" s="107"/>
      <c r="TSV9" s="107"/>
      <c r="TSW9" s="107"/>
      <c r="TSX9" s="107"/>
      <c r="TSY9" s="107"/>
      <c r="TSZ9" s="107"/>
      <c r="TTA9" s="107"/>
      <c r="TTB9" s="107"/>
      <c r="TTC9" s="107"/>
      <c r="TTD9" s="107"/>
      <c r="TTE9" s="107"/>
      <c r="TTF9" s="107"/>
      <c r="TTG9" s="107"/>
      <c r="TTH9" s="107"/>
      <c r="TTI9" s="107"/>
      <c r="TTJ9" s="107"/>
      <c r="TTK9" s="107"/>
      <c r="TTL9" s="107"/>
      <c r="TTM9" s="107"/>
      <c r="TTN9" s="107"/>
      <c r="TTO9" s="107"/>
      <c r="TTP9" s="107"/>
      <c r="TTQ9" s="107"/>
      <c r="TTR9" s="107"/>
      <c r="TTS9" s="107"/>
      <c r="TTT9" s="107"/>
      <c r="TTU9" s="107"/>
      <c r="TTV9" s="107"/>
      <c r="TTW9" s="107"/>
      <c r="TTX9" s="107"/>
      <c r="TTY9" s="107"/>
      <c r="TTZ9" s="107"/>
      <c r="TUA9" s="107"/>
      <c r="TUB9" s="107"/>
      <c r="TUC9" s="107"/>
      <c r="TUD9" s="107"/>
      <c r="TUE9" s="107"/>
      <c r="TUF9" s="107"/>
      <c r="TUG9" s="107"/>
      <c r="TUH9" s="107"/>
      <c r="TUI9" s="107"/>
      <c r="TUJ9" s="107"/>
      <c r="TUK9" s="107"/>
      <c r="TUL9" s="107"/>
      <c r="TUM9" s="107"/>
      <c r="TUN9" s="107"/>
      <c r="TUO9" s="107"/>
      <c r="TUP9" s="107"/>
      <c r="TUQ9" s="107"/>
      <c r="TUR9" s="107"/>
      <c r="TUS9" s="107"/>
      <c r="TUT9" s="107"/>
      <c r="TUU9" s="107"/>
      <c r="TUV9" s="107"/>
      <c r="TUW9" s="107"/>
      <c r="TUX9" s="107"/>
      <c r="TUY9" s="107"/>
      <c r="TUZ9" s="107"/>
      <c r="TVA9" s="107"/>
      <c r="TVB9" s="107"/>
      <c r="TVC9" s="107"/>
      <c r="TVD9" s="107"/>
      <c r="TVE9" s="107"/>
      <c r="TVF9" s="107"/>
      <c r="TVG9" s="107"/>
      <c r="TVH9" s="107"/>
      <c r="TVI9" s="107"/>
      <c r="TVJ9" s="107"/>
      <c r="TVK9" s="107"/>
      <c r="TVL9" s="107"/>
      <c r="TVM9" s="107"/>
      <c r="TVN9" s="107"/>
      <c r="TVO9" s="107"/>
      <c r="TVP9" s="107"/>
      <c r="TVQ9" s="107"/>
      <c r="TVR9" s="107"/>
      <c r="TVS9" s="107"/>
      <c r="TVT9" s="107"/>
      <c r="TVU9" s="107"/>
      <c r="TVV9" s="107"/>
      <c r="TVW9" s="107"/>
      <c r="TVX9" s="107"/>
      <c r="TVY9" s="107"/>
      <c r="TVZ9" s="107"/>
      <c r="TWA9" s="107"/>
      <c r="TWB9" s="107"/>
      <c r="TWC9" s="107"/>
      <c r="TWD9" s="107"/>
      <c r="TWE9" s="107"/>
      <c r="TWF9" s="107"/>
      <c r="TWG9" s="107"/>
      <c r="TWH9" s="107"/>
      <c r="TWI9" s="107"/>
      <c r="TWJ9" s="107"/>
      <c r="TWK9" s="107"/>
      <c r="TWL9" s="107"/>
      <c r="TWM9" s="107"/>
      <c r="TWN9" s="107"/>
      <c r="TWO9" s="107"/>
      <c r="TWP9" s="107"/>
      <c r="TWQ9" s="107"/>
      <c r="TWR9" s="107"/>
      <c r="TWS9" s="107"/>
      <c r="TWT9" s="107"/>
      <c r="TWU9" s="107"/>
      <c r="TWV9" s="107"/>
      <c r="TWW9" s="107"/>
      <c r="TWX9" s="107"/>
      <c r="TWY9" s="107"/>
      <c r="TWZ9" s="107"/>
      <c r="TXA9" s="107"/>
      <c r="TXB9" s="107"/>
      <c r="TXC9" s="107"/>
      <c r="TXD9" s="107"/>
      <c r="TXE9" s="107"/>
      <c r="TXF9" s="107"/>
      <c r="TXG9" s="107"/>
      <c r="TXH9" s="107"/>
      <c r="TXI9" s="107"/>
      <c r="TXJ9" s="107"/>
      <c r="TXK9" s="107"/>
      <c r="TXL9" s="107"/>
      <c r="TXM9" s="107"/>
      <c r="TXN9" s="107"/>
      <c r="TXO9" s="107"/>
      <c r="TXP9" s="107"/>
      <c r="TXQ9" s="107"/>
      <c r="TXR9" s="107"/>
      <c r="TXS9" s="107"/>
      <c r="TXT9" s="107"/>
      <c r="TXU9" s="107"/>
      <c r="TXV9" s="107"/>
      <c r="TXW9" s="107"/>
      <c r="TXX9" s="107"/>
      <c r="TXY9" s="107"/>
      <c r="TXZ9" s="107"/>
      <c r="TYA9" s="107"/>
      <c r="TYB9" s="107"/>
      <c r="TYC9" s="107"/>
      <c r="TYD9" s="107"/>
      <c r="TYE9" s="107"/>
      <c r="TYF9" s="107"/>
      <c r="TYG9" s="107"/>
      <c r="TYH9" s="107"/>
      <c r="TYI9" s="107"/>
      <c r="TYJ9" s="107"/>
      <c r="TYK9" s="107"/>
      <c r="TYL9" s="107"/>
      <c r="TYM9" s="107"/>
      <c r="TYN9" s="107"/>
      <c r="TYO9" s="107"/>
      <c r="TYP9" s="107"/>
      <c r="TYQ9" s="107"/>
      <c r="TYR9" s="107"/>
      <c r="TYS9" s="107"/>
      <c r="TYT9" s="107"/>
      <c r="TYU9" s="107"/>
      <c r="TYV9" s="107"/>
      <c r="TYW9" s="107"/>
      <c r="TYX9" s="107"/>
      <c r="TYY9" s="107"/>
      <c r="TYZ9" s="107"/>
      <c r="TZA9" s="107"/>
      <c r="TZB9" s="107"/>
      <c r="TZC9" s="107"/>
      <c r="TZD9" s="107"/>
      <c r="TZE9" s="107"/>
      <c r="TZF9" s="107"/>
      <c r="TZG9" s="107"/>
      <c r="TZH9" s="107"/>
      <c r="TZI9" s="107"/>
      <c r="TZJ9" s="107"/>
      <c r="TZK9" s="107"/>
      <c r="TZL9" s="107"/>
      <c r="TZM9" s="107"/>
      <c r="TZN9" s="107"/>
      <c r="TZO9" s="107"/>
      <c r="TZP9" s="107"/>
      <c r="TZQ9" s="107"/>
      <c r="TZR9" s="107"/>
      <c r="TZS9" s="107"/>
      <c r="TZT9" s="107"/>
      <c r="TZU9" s="107"/>
      <c r="TZV9" s="107"/>
      <c r="TZW9" s="107"/>
      <c r="TZX9" s="107"/>
      <c r="TZY9" s="107"/>
      <c r="TZZ9" s="107"/>
      <c r="UAA9" s="107"/>
      <c r="UAB9" s="107"/>
      <c r="UAC9" s="107"/>
      <c r="UAD9" s="107"/>
      <c r="UAE9" s="107"/>
      <c r="UAF9" s="107"/>
      <c r="UAG9" s="107"/>
      <c r="UAH9" s="107"/>
      <c r="UAI9" s="107"/>
      <c r="UAJ9" s="107"/>
      <c r="UAK9" s="107"/>
      <c r="UAL9" s="107"/>
      <c r="UAM9" s="107"/>
      <c r="UAN9" s="107"/>
      <c r="UAO9" s="107"/>
      <c r="UAP9" s="107"/>
      <c r="UAQ9" s="107"/>
      <c r="UAR9" s="107"/>
      <c r="UAS9" s="107"/>
      <c r="UAT9" s="107"/>
      <c r="UAU9" s="107"/>
      <c r="UAV9" s="107"/>
      <c r="UAW9" s="107"/>
      <c r="UAX9" s="107"/>
      <c r="UAY9" s="107"/>
      <c r="UAZ9" s="107"/>
      <c r="UBA9" s="107"/>
      <c r="UBB9" s="107"/>
      <c r="UBC9" s="107"/>
      <c r="UBD9" s="107"/>
      <c r="UBE9" s="107"/>
      <c r="UBF9" s="107"/>
      <c r="UBG9" s="107"/>
      <c r="UBH9" s="107"/>
      <c r="UBI9" s="107"/>
      <c r="UBJ9" s="107"/>
      <c r="UBK9" s="107"/>
      <c r="UBL9" s="107"/>
      <c r="UBM9" s="107"/>
      <c r="UBN9" s="107"/>
      <c r="UBO9" s="107"/>
      <c r="UBP9" s="107"/>
      <c r="UBQ9" s="107"/>
      <c r="UBR9" s="107"/>
      <c r="UBS9" s="107"/>
      <c r="UBT9" s="107"/>
      <c r="UBU9" s="107"/>
      <c r="UBV9" s="107"/>
      <c r="UBW9" s="107"/>
      <c r="UBX9" s="107"/>
      <c r="UBY9" s="107"/>
      <c r="UBZ9" s="107"/>
      <c r="UCA9" s="107"/>
      <c r="UCB9" s="107"/>
      <c r="UCC9" s="107"/>
      <c r="UCD9" s="107"/>
      <c r="UCE9" s="107"/>
      <c r="UCF9" s="107"/>
      <c r="UCG9" s="107"/>
      <c r="UCH9" s="107"/>
      <c r="UCI9" s="107"/>
      <c r="UCJ9" s="107"/>
      <c r="UCK9" s="107"/>
      <c r="UCL9" s="107"/>
      <c r="UCM9" s="107"/>
      <c r="UCN9" s="107"/>
      <c r="UCO9" s="107"/>
      <c r="UCP9" s="107"/>
      <c r="UCQ9" s="107"/>
      <c r="UCR9" s="107"/>
      <c r="UCS9" s="107"/>
      <c r="UCT9" s="107"/>
      <c r="UCU9" s="107"/>
      <c r="UCV9" s="107"/>
      <c r="UCW9" s="107"/>
      <c r="UCX9" s="107"/>
      <c r="UCY9" s="107"/>
      <c r="UCZ9" s="107"/>
      <c r="UDA9" s="107"/>
      <c r="UDB9" s="107"/>
      <c r="UDC9" s="107"/>
      <c r="UDD9" s="107"/>
      <c r="UDE9" s="107"/>
      <c r="UDF9" s="107"/>
      <c r="UDG9" s="107"/>
      <c r="UDH9" s="107"/>
      <c r="UDI9" s="107"/>
      <c r="UDJ9" s="107"/>
      <c r="UDK9" s="107"/>
      <c r="UDL9" s="107"/>
      <c r="UDM9" s="107"/>
      <c r="UDN9" s="107"/>
      <c r="UDO9" s="107"/>
      <c r="UDP9" s="107"/>
      <c r="UDQ9" s="107"/>
      <c r="UDR9" s="107"/>
      <c r="UDS9" s="107"/>
      <c r="UDT9" s="107"/>
      <c r="UDU9" s="107"/>
      <c r="UDV9" s="107"/>
      <c r="UDW9" s="107"/>
      <c r="UDX9" s="107"/>
      <c r="UDY9" s="107"/>
      <c r="UDZ9" s="107"/>
      <c r="UEA9" s="107"/>
      <c r="UEB9" s="107"/>
      <c r="UEC9" s="107"/>
      <c r="UED9" s="107"/>
      <c r="UEE9" s="107"/>
      <c r="UEF9" s="107"/>
      <c r="UEG9" s="107"/>
      <c r="UEH9" s="107"/>
      <c r="UEI9" s="107"/>
      <c r="UEJ9" s="107"/>
      <c r="UEK9" s="107"/>
      <c r="UEL9" s="107"/>
      <c r="UEM9" s="107"/>
      <c r="UEN9" s="107"/>
      <c r="UEO9" s="107"/>
      <c r="UEP9" s="107"/>
      <c r="UEQ9" s="107"/>
      <c r="UER9" s="107"/>
      <c r="UES9" s="107"/>
      <c r="UET9" s="107"/>
      <c r="UEU9" s="107"/>
      <c r="UEV9" s="107"/>
      <c r="UEW9" s="107"/>
      <c r="UEX9" s="107"/>
      <c r="UEY9" s="107"/>
      <c r="UEZ9" s="107"/>
      <c r="UFA9" s="107"/>
      <c r="UFB9" s="107"/>
      <c r="UFC9" s="107"/>
      <c r="UFD9" s="107"/>
      <c r="UFE9" s="107"/>
      <c r="UFF9" s="107"/>
      <c r="UFG9" s="107"/>
      <c r="UFH9" s="107"/>
      <c r="UFI9" s="107"/>
      <c r="UFJ9" s="107"/>
      <c r="UFK9" s="107"/>
      <c r="UFL9" s="107"/>
      <c r="UFM9" s="107"/>
      <c r="UFN9" s="107"/>
      <c r="UFO9" s="107"/>
      <c r="UFP9" s="107"/>
      <c r="UFQ9" s="107"/>
      <c r="UFR9" s="107"/>
      <c r="UFS9" s="107"/>
      <c r="UFT9" s="107"/>
      <c r="UFU9" s="107"/>
      <c r="UFV9" s="107"/>
      <c r="UFW9" s="107"/>
      <c r="UFX9" s="107"/>
      <c r="UFY9" s="107"/>
      <c r="UFZ9" s="107"/>
      <c r="UGA9" s="107"/>
      <c r="UGB9" s="107"/>
      <c r="UGC9" s="107"/>
      <c r="UGD9" s="107"/>
      <c r="UGE9" s="107"/>
      <c r="UGF9" s="107"/>
      <c r="UGG9" s="107"/>
      <c r="UGH9" s="107"/>
      <c r="UGI9" s="107"/>
      <c r="UGJ9" s="107"/>
      <c r="UGK9" s="107"/>
      <c r="UGL9" s="107"/>
      <c r="UGM9" s="107"/>
      <c r="UGN9" s="107"/>
      <c r="UGO9" s="107"/>
      <c r="UGP9" s="107"/>
      <c r="UGQ9" s="107"/>
      <c r="UGR9" s="107"/>
      <c r="UGS9" s="107"/>
      <c r="UGT9" s="107"/>
      <c r="UGU9" s="107"/>
      <c r="UGV9" s="107"/>
      <c r="UGW9" s="107"/>
      <c r="UGX9" s="107"/>
      <c r="UGY9" s="107"/>
      <c r="UGZ9" s="107"/>
      <c r="UHA9" s="107"/>
      <c r="UHB9" s="107"/>
      <c r="UHC9" s="107"/>
      <c r="UHD9" s="107"/>
      <c r="UHE9" s="107"/>
      <c r="UHF9" s="107"/>
      <c r="UHG9" s="107"/>
      <c r="UHH9" s="107"/>
      <c r="UHI9" s="107"/>
      <c r="UHJ9" s="107"/>
      <c r="UHK9" s="107"/>
      <c r="UHL9" s="107"/>
      <c r="UHM9" s="107"/>
      <c r="UHN9" s="107"/>
      <c r="UHO9" s="107"/>
      <c r="UHP9" s="107"/>
      <c r="UHQ9" s="107"/>
      <c r="UHR9" s="107"/>
      <c r="UHS9" s="107"/>
      <c r="UHT9" s="107"/>
      <c r="UHU9" s="107"/>
      <c r="UHV9" s="107"/>
      <c r="UHW9" s="107"/>
      <c r="UHX9" s="107"/>
      <c r="UHY9" s="107"/>
      <c r="UHZ9" s="107"/>
      <c r="UIA9" s="107"/>
      <c r="UIB9" s="107"/>
      <c r="UIC9" s="107"/>
      <c r="UID9" s="107"/>
      <c r="UIE9" s="107"/>
      <c r="UIF9" s="107"/>
      <c r="UIG9" s="107"/>
      <c r="UIH9" s="107"/>
      <c r="UII9" s="107"/>
      <c r="UIJ9" s="107"/>
      <c r="UIK9" s="107"/>
      <c r="UIL9" s="107"/>
      <c r="UIM9" s="107"/>
      <c r="UIN9" s="107"/>
      <c r="UIO9" s="107"/>
      <c r="UIP9" s="107"/>
      <c r="UIQ9" s="107"/>
      <c r="UIR9" s="107"/>
      <c r="UIS9" s="107"/>
      <c r="UIT9" s="107"/>
      <c r="UIU9" s="107"/>
      <c r="UIV9" s="107"/>
      <c r="UIW9" s="107"/>
      <c r="UIX9" s="107"/>
      <c r="UIY9" s="107"/>
      <c r="UIZ9" s="107"/>
      <c r="UJA9" s="107"/>
      <c r="UJB9" s="107"/>
      <c r="UJC9" s="107"/>
      <c r="UJD9" s="107"/>
      <c r="UJE9" s="107"/>
      <c r="UJF9" s="107"/>
      <c r="UJG9" s="107"/>
      <c r="UJH9" s="107"/>
      <c r="UJI9" s="107"/>
      <c r="UJJ9" s="107"/>
      <c r="UJK9" s="107"/>
      <c r="UJL9" s="107"/>
      <c r="UJM9" s="107"/>
      <c r="UJN9" s="107"/>
      <c r="UJO9" s="107"/>
      <c r="UJP9" s="107"/>
      <c r="UJQ9" s="107"/>
      <c r="UJR9" s="107"/>
      <c r="UJS9" s="107"/>
      <c r="UJT9" s="107"/>
      <c r="UJU9" s="107"/>
      <c r="UJV9" s="107"/>
      <c r="UJW9" s="107"/>
      <c r="UJX9" s="107"/>
      <c r="UJY9" s="107"/>
      <c r="UJZ9" s="107"/>
      <c r="UKA9" s="107"/>
      <c r="UKB9" s="107"/>
      <c r="UKC9" s="107"/>
      <c r="UKD9" s="107"/>
      <c r="UKE9" s="107"/>
      <c r="UKF9" s="107"/>
      <c r="UKG9" s="107"/>
      <c r="UKH9" s="107"/>
      <c r="UKI9" s="107"/>
      <c r="UKJ9" s="107"/>
      <c r="UKK9" s="107"/>
      <c r="UKL9" s="107"/>
      <c r="UKM9" s="107"/>
      <c r="UKN9" s="107"/>
      <c r="UKO9" s="107"/>
      <c r="UKP9" s="107"/>
      <c r="UKQ9" s="107"/>
      <c r="UKR9" s="107"/>
      <c r="UKS9" s="107"/>
      <c r="UKT9" s="107"/>
      <c r="UKU9" s="107"/>
      <c r="UKV9" s="107"/>
      <c r="UKW9" s="107"/>
      <c r="UKX9" s="107"/>
      <c r="UKY9" s="107"/>
      <c r="UKZ9" s="107"/>
      <c r="ULA9" s="107"/>
      <c r="ULB9" s="107"/>
      <c r="ULC9" s="107"/>
      <c r="ULD9" s="107"/>
      <c r="ULE9" s="107"/>
      <c r="ULF9" s="107"/>
      <c r="ULG9" s="107"/>
      <c r="ULH9" s="107"/>
      <c r="ULI9" s="107"/>
      <c r="ULJ9" s="107"/>
      <c r="ULK9" s="107"/>
      <c r="ULL9" s="107"/>
      <c r="ULM9" s="107"/>
      <c r="ULN9" s="107"/>
      <c r="ULO9" s="107"/>
      <c r="ULP9" s="107"/>
      <c r="ULQ9" s="107"/>
      <c r="ULR9" s="107"/>
      <c r="ULS9" s="107"/>
      <c r="ULT9" s="107"/>
      <c r="ULU9" s="107"/>
      <c r="ULV9" s="107"/>
      <c r="ULW9" s="107"/>
      <c r="ULX9" s="107"/>
      <c r="ULY9" s="107"/>
      <c r="ULZ9" s="107"/>
      <c r="UMA9" s="107"/>
      <c r="UMB9" s="107"/>
      <c r="UMC9" s="107"/>
      <c r="UMD9" s="107"/>
      <c r="UME9" s="107"/>
      <c r="UMF9" s="107"/>
      <c r="UMG9" s="107"/>
      <c r="UMH9" s="107"/>
      <c r="UMI9" s="107"/>
      <c r="UMJ9" s="107"/>
      <c r="UMK9" s="107"/>
      <c r="UML9" s="107"/>
      <c r="UMM9" s="107"/>
      <c r="UMN9" s="107"/>
      <c r="UMO9" s="107"/>
      <c r="UMP9" s="107"/>
      <c r="UMQ9" s="107"/>
      <c r="UMR9" s="107"/>
      <c r="UMS9" s="107"/>
      <c r="UMT9" s="107"/>
      <c r="UMU9" s="107"/>
      <c r="UMV9" s="107"/>
      <c r="UMW9" s="107"/>
      <c r="UMX9" s="107"/>
      <c r="UMY9" s="107"/>
      <c r="UMZ9" s="107"/>
      <c r="UNA9" s="107"/>
      <c r="UNB9" s="107"/>
      <c r="UNC9" s="107"/>
      <c r="UND9" s="107"/>
      <c r="UNE9" s="107"/>
      <c r="UNF9" s="107"/>
      <c r="UNG9" s="107"/>
      <c r="UNH9" s="107"/>
      <c r="UNI9" s="107"/>
      <c r="UNJ9" s="107"/>
      <c r="UNK9" s="107"/>
      <c r="UNL9" s="107"/>
      <c r="UNM9" s="107"/>
      <c r="UNN9" s="107"/>
      <c r="UNO9" s="107"/>
      <c r="UNP9" s="107"/>
      <c r="UNQ9" s="107"/>
      <c r="UNR9" s="107"/>
      <c r="UNS9" s="107"/>
      <c r="UNT9" s="107"/>
      <c r="UNU9" s="107"/>
      <c r="UNV9" s="107"/>
      <c r="UNW9" s="107"/>
      <c r="UNX9" s="107"/>
      <c r="UNY9" s="107"/>
      <c r="UNZ9" s="107"/>
      <c r="UOA9" s="107"/>
      <c r="UOB9" s="107"/>
      <c r="UOC9" s="107"/>
      <c r="UOD9" s="107"/>
      <c r="UOE9" s="107"/>
      <c r="UOF9" s="107"/>
      <c r="UOG9" s="107"/>
      <c r="UOH9" s="107"/>
      <c r="UOI9" s="107"/>
      <c r="UOJ9" s="107"/>
      <c r="UOK9" s="107"/>
      <c r="UOL9" s="107"/>
      <c r="UOM9" s="107"/>
      <c r="UON9" s="107"/>
      <c r="UOO9" s="107"/>
      <c r="UOP9" s="107"/>
      <c r="UOQ9" s="107"/>
      <c r="UOR9" s="107"/>
      <c r="UOS9" s="107"/>
      <c r="UOT9" s="107"/>
      <c r="UOU9" s="107"/>
      <c r="UOV9" s="107"/>
      <c r="UOW9" s="107"/>
      <c r="UOX9" s="107"/>
      <c r="UOY9" s="107"/>
      <c r="UOZ9" s="107"/>
      <c r="UPA9" s="107"/>
      <c r="UPB9" s="107"/>
      <c r="UPC9" s="107"/>
      <c r="UPD9" s="107"/>
      <c r="UPE9" s="107"/>
      <c r="UPF9" s="107"/>
      <c r="UPG9" s="107"/>
      <c r="UPH9" s="107"/>
      <c r="UPI9" s="107"/>
      <c r="UPJ9" s="107"/>
      <c r="UPK9" s="107"/>
      <c r="UPL9" s="107"/>
      <c r="UPM9" s="107"/>
      <c r="UPN9" s="107"/>
      <c r="UPO9" s="107"/>
      <c r="UPP9" s="107"/>
      <c r="UPQ9" s="107"/>
      <c r="UPR9" s="107"/>
      <c r="UPS9" s="107"/>
      <c r="UPT9" s="107"/>
      <c r="UPU9" s="107"/>
      <c r="UPV9" s="107"/>
      <c r="UPW9" s="107"/>
      <c r="UPX9" s="107"/>
      <c r="UPY9" s="107"/>
      <c r="UPZ9" s="107"/>
      <c r="UQA9" s="107"/>
      <c r="UQB9" s="107"/>
      <c r="UQC9" s="107"/>
      <c r="UQD9" s="107"/>
      <c r="UQE9" s="107"/>
      <c r="UQF9" s="107"/>
      <c r="UQG9" s="107"/>
      <c r="UQH9" s="107"/>
      <c r="UQI9" s="107"/>
      <c r="UQJ9" s="107"/>
      <c r="UQK9" s="107"/>
      <c r="UQL9" s="107"/>
      <c r="UQM9" s="107"/>
      <c r="UQN9" s="107"/>
      <c r="UQO9" s="107"/>
      <c r="UQP9" s="107"/>
      <c r="UQQ9" s="107"/>
      <c r="UQR9" s="107"/>
      <c r="UQS9" s="107"/>
      <c r="UQT9" s="107"/>
      <c r="UQU9" s="107"/>
      <c r="UQV9" s="107"/>
      <c r="UQW9" s="107"/>
      <c r="UQX9" s="107"/>
      <c r="UQY9" s="107"/>
      <c r="UQZ9" s="107"/>
      <c r="URA9" s="107"/>
      <c r="URB9" s="107"/>
      <c r="URC9" s="107"/>
      <c r="URD9" s="107"/>
      <c r="URE9" s="107"/>
      <c r="URF9" s="107"/>
      <c r="URG9" s="107"/>
      <c r="URH9" s="107"/>
      <c r="URI9" s="107"/>
      <c r="URJ9" s="107"/>
      <c r="URK9" s="107"/>
      <c r="URL9" s="107"/>
      <c r="URM9" s="107"/>
      <c r="URN9" s="107"/>
      <c r="URO9" s="107"/>
      <c r="URP9" s="107"/>
      <c r="URQ9" s="107"/>
      <c r="URR9" s="107"/>
      <c r="URS9" s="107"/>
      <c r="URT9" s="107"/>
      <c r="URU9" s="107"/>
      <c r="URV9" s="107"/>
      <c r="URW9" s="107"/>
      <c r="URX9" s="107"/>
      <c r="URY9" s="107"/>
      <c r="URZ9" s="107"/>
      <c r="USA9" s="107"/>
      <c r="USB9" s="107"/>
      <c r="USC9" s="107"/>
      <c r="USD9" s="107"/>
      <c r="USE9" s="107"/>
      <c r="USF9" s="107"/>
      <c r="USG9" s="107"/>
      <c r="USH9" s="107"/>
      <c r="USI9" s="107"/>
      <c r="USJ9" s="107"/>
      <c r="USK9" s="107"/>
      <c r="USL9" s="107"/>
      <c r="USM9" s="107"/>
      <c r="USN9" s="107"/>
      <c r="USO9" s="107"/>
      <c r="USP9" s="107"/>
      <c r="USQ9" s="107"/>
      <c r="USR9" s="107"/>
      <c r="USS9" s="107"/>
      <c r="UST9" s="107"/>
      <c r="USU9" s="107"/>
      <c r="USV9" s="107"/>
      <c r="USW9" s="107"/>
      <c r="USX9" s="107"/>
      <c r="USY9" s="107"/>
      <c r="USZ9" s="107"/>
      <c r="UTA9" s="107"/>
      <c r="UTB9" s="107"/>
      <c r="UTC9" s="107"/>
      <c r="UTD9" s="107"/>
      <c r="UTE9" s="107"/>
      <c r="UTF9" s="107"/>
      <c r="UTG9" s="107"/>
      <c r="UTH9" s="107"/>
      <c r="UTI9" s="107"/>
      <c r="UTJ9" s="107"/>
      <c r="UTK9" s="107"/>
      <c r="UTL9" s="107"/>
      <c r="UTM9" s="107"/>
      <c r="UTN9" s="107"/>
      <c r="UTO9" s="107"/>
      <c r="UTP9" s="107"/>
      <c r="UTQ9" s="107"/>
      <c r="UTR9" s="107"/>
      <c r="UTS9" s="107"/>
      <c r="UTT9" s="107"/>
      <c r="UTU9" s="107"/>
      <c r="UTV9" s="107"/>
      <c r="UTW9" s="107"/>
      <c r="UTX9" s="107"/>
      <c r="UTY9" s="107"/>
      <c r="UTZ9" s="107"/>
      <c r="UUA9" s="107"/>
      <c r="UUB9" s="107"/>
      <c r="UUC9" s="107"/>
      <c r="UUD9" s="107"/>
      <c r="UUE9" s="107"/>
      <c r="UUF9" s="107"/>
      <c r="UUG9" s="107"/>
      <c r="UUH9" s="107"/>
      <c r="UUI9" s="107"/>
      <c r="UUJ9" s="107"/>
      <c r="UUK9" s="107"/>
      <c r="UUL9" s="107"/>
      <c r="UUM9" s="107"/>
      <c r="UUN9" s="107"/>
      <c r="UUO9" s="107"/>
      <c r="UUP9" s="107"/>
      <c r="UUQ9" s="107"/>
      <c r="UUR9" s="107"/>
      <c r="UUS9" s="107"/>
      <c r="UUT9" s="107"/>
      <c r="UUU9" s="107"/>
      <c r="UUV9" s="107"/>
      <c r="UUW9" s="107"/>
      <c r="UUX9" s="107"/>
      <c r="UUY9" s="107"/>
      <c r="UUZ9" s="107"/>
      <c r="UVA9" s="107"/>
      <c r="UVB9" s="107"/>
      <c r="UVC9" s="107"/>
      <c r="UVD9" s="107"/>
      <c r="UVE9" s="107"/>
      <c r="UVF9" s="107"/>
      <c r="UVG9" s="107"/>
      <c r="UVH9" s="107"/>
      <c r="UVI9" s="107"/>
      <c r="UVJ9" s="107"/>
      <c r="UVK9" s="107"/>
      <c r="UVL9" s="107"/>
      <c r="UVM9" s="107"/>
      <c r="UVN9" s="107"/>
      <c r="UVO9" s="107"/>
      <c r="UVP9" s="107"/>
      <c r="UVQ9" s="107"/>
      <c r="UVR9" s="107"/>
      <c r="UVS9" s="107"/>
      <c r="UVT9" s="107"/>
      <c r="UVU9" s="107"/>
      <c r="UVV9" s="107"/>
      <c r="UVW9" s="107"/>
      <c r="UVX9" s="107"/>
      <c r="UVY9" s="107"/>
      <c r="UVZ9" s="107"/>
      <c r="UWA9" s="107"/>
      <c r="UWB9" s="107"/>
      <c r="UWC9" s="107"/>
      <c r="UWD9" s="107"/>
      <c r="UWE9" s="107"/>
      <c r="UWF9" s="107"/>
      <c r="UWG9" s="107"/>
      <c r="UWH9" s="107"/>
      <c r="UWI9" s="107"/>
      <c r="UWJ9" s="107"/>
      <c r="UWK9" s="107"/>
      <c r="UWL9" s="107"/>
      <c r="UWM9" s="107"/>
      <c r="UWN9" s="107"/>
      <c r="UWO9" s="107"/>
      <c r="UWP9" s="107"/>
      <c r="UWQ9" s="107"/>
      <c r="UWR9" s="107"/>
      <c r="UWS9" s="107"/>
      <c r="UWT9" s="107"/>
      <c r="UWU9" s="107"/>
      <c r="UWV9" s="107"/>
      <c r="UWW9" s="107"/>
      <c r="UWX9" s="107"/>
      <c r="UWY9" s="107"/>
      <c r="UWZ9" s="107"/>
      <c r="UXA9" s="107"/>
      <c r="UXB9" s="107"/>
      <c r="UXC9" s="107"/>
      <c r="UXD9" s="107"/>
      <c r="UXE9" s="107"/>
      <c r="UXF9" s="107"/>
      <c r="UXG9" s="107"/>
      <c r="UXH9" s="107"/>
      <c r="UXI9" s="107"/>
      <c r="UXJ9" s="107"/>
      <c r="UXK9" s="107"/>
      <c r="UXL9" s="107"/>
      <c r="UXM9" s="107"/>
      <c r="UXN9" s="107"/>
      <c r="UXO9" s="107"/>
      <c r="UXP9" s="107"/>
      <c r="UXQ9" s="107"/>
      <c r="UXR9" s="107"/>
      <c r="UXS9" s="107"/>
      <c r="UXT9" s="107"/>
      <c r="UXU9" s="107"/>
      <c r="UXV9" s="107"/>
      <c r="UXW9" s="107"/>
      <c r="UXX9" s="107"/>
      <c r="UXY9" s="107"/>
      <c r="UXZ9" s="107"/>
      <c r="UYA9" s="107"/>
      <c r="UYB9" s="107"/>
      <c r="UYC9" s="107"/>
      <c r="UYD9" s="107"/>
      <c r="UYE9" s="107"/>
      <c r="UYF9" s="107"/>
      <c r="UYG9" s="107"/>
      <c r="UYH9" s="107"/>
      <c r="UYI9" s="107"/>
      <c r="UYJ9" s="107"/>
      <c r="UYK9" s="107"/>
      <c r="UYL9" s="107"/>
      <c r="UYM9" s="107"/>
      <c r="UYN9" s="107"/>
      <c r="UYO9" s="107"/>
      <c r="UYP9" s="107"/>
      <c r="UYQ9" s="107"/>
      <c r="UYR9" s="107"/>
      <c r="UYS9" s="107"/>
      <c r="UYT9" s="107"/>
      <c r="UYU9" s="107"/>
      <c r="UYV9" s="107"/>
      <c r="UYW9" s="107"/>
      <c r="UYX9" s="107"/>
      <c r="UYY9" s="107"/>
      <c r="UYZ9" s="107"/>
      <c r="UZA9" s="107"/>
      <c r="UZB9" s="107"/>
      <c r="UZC9" s="107"/>
      <c r="UZD9" s="107"/>
      <c r="UZE9" s="107"/>
      <c r="UZF9" s="107"/>
      <c r="UZG9" s="107"/>
      <c r="UZH9" s="107"/>
      <c r="UZI9" s="107"/>
      <c r="UZJ9" s="107"/>
      <c r="UZK9" s="107"/>
      <c r="UZL9" s="107"/>
      <c r="UZM9" s="107"/>
      <c r="UZN9" s="107"/>
      <c r="UZO9" s="107"/>
      <c r="UZP9" s="107"/>
      <c r="UZQ9" s="107"/>
      <c r="UZR9" s="107"/>
      <c r="UZS9" s="107"/>
      <c r="UZT9" s="107"/>
      <c r="UZU9" s="107"/>
      <c r="UZV9" s="107"/>
      <c r="UZW9" s="107"/>
      <c r="UZX9" s="107"/>
      <c r="UZY9" s="107"/>
      <c r="UZZ9" s="107"/>
      <c r="VAA9" s="107"/>
      <c r="VAB9" s="107"/>
      <c r="VAC9" s="107"/>
      <c r="VAD9" s="107"/>
      <c r="VAE9" s="107"/>
      <c r="VAF9" s="107"/>
      <c r="VAG9" s="107"/>
      <c r="VAH9" s="107"/>
      <c r="VAI9" s="107"/>
      <c r="VAJ9" s="107"/>
      <c r="VAK9" s="107"/>
      <c r="VAL9" s="107"/>
      <c r="VAM9" s="107"/>
      <c r="VAN9" s="107"/>
      <c r="VAO9" s="107"/>
      <c r="VAP9" s="107"/>
      <c r="VAQ9" s="107"/>
      <c r="VAR9" s="107"/>
      <c r="VAS9" s="107"/>
      <c r="VAT9" s="107"/>
      <c r="VAU9" s="107"/>
      <c r="VAV9" s="107"/>
      <c r="VAW9" s="107"/>
      <c r="VAX9" s="107"/>
      <c r="VAY9" s="107"/>
      <c r="VAZ9" s="107"/>
      <c r="VBA9" s="107"/>
      <c r="VBB9" s="107"/>
      <c r="VBC9" s="107"/>
      <c r="VBD9" s="107"/>
      <c r="VBE9" s="107"/>
      <c r="VBF9" s="107"/>
      <c r="VBG9" s="107"/>
      <c r="VBH9" s="107"/>
      <c r="VBI9" s="107"/>
      <c r="VBJ9" s="107"/>
      <c r="VBK9" s="107"/>
      <c r="VBL9" s="107"/>
      <c r="VBM9" s="107"/>
      <c r="VBN9" s="107"/>
      <c r="VBO9" s="107"/>
      <c r="VBP9" s="107"/>
      <c r="VBQ9" s="107"/>
      <c r="VBR9" s="107"/>
      <c r="VBS9" s="107"/>
      <c r="VBT9" s="107"/>
      <c r="VBU9" s="107"/>
      <c r="VBV9" s="107"/>
      <c r="VBW9" s="107"/>
      <c r="VBX9" s="107"/>
      <c r="VBY9" s="107"/>
      <c r="VBZ9" s="107"/>
      <c r="VCA9" s="107"/>
      <c r="VCB9" s="107"/>
      <c r="VCC9" s="107"/>
      <c r="VCD9" s="107"/>
      <c r="VCE9" s="107"/>
      <c r="VCF9" s="107"/>
      <c r="VCG9" s="107"/>
      <c r="VCH9" s="107"/>
      <c r="VCI9" s="107"/>
      <c r="VCJ9" s="107"/>
      <c r="VCK9" s="107"/>
      <c r="VCL9" s="107"/>
      <c r="VCM9" s="107"/>
      <c r="VCN9" s="107"/>
      <c r="VCO9" s="107"/>
      <c r="VCP9" s="107"/>
      <c r="VCQ9" s="107"/>
      <c r="VCR9" s="107"/>
      <c r="VCS9" s="107"/>
      <c r="VCT9" s="107"/>
      <c r="VCU9" s="107"/>
      <c r="VCV9" s="107"/>
      <c r="VCW9" s="107"/>
      <c r="VCX9" s="107"/>
      <c r="VCY9" s="107"/>
      <c r="VCZ9" s="107"/>
      <c r="VDA9" s="107"/>
      <c r="VDB9" s="107"/>
      <c r="VDC9" s="107"/>
      <c r="VDD9" s="107"/>
      <c r="VDE9" s="107"/>
      <c r="VDF9" s="107"/>
      <c r="VDG9" s="107"/>
      <c r="VDH9" s="107"/>
      <c r="VDI9" s="107"/>
      <c r="VDJ9" s="107"/>
      <c r="VDK9" s="107"/>
      <c r="VDL9" s="107"/>
      <c r="VDM9" s="107"/>
      <c r="VDN9" s="107"/>
      <c r="VDO9" s="107"/>
      <c r="VDP9" s="107"/>
      <c r="VDQ9" s="107"/>
      <c r="VDR9" s="107"/>
      <c r="VDS9" s="107"/>
      <c r="VDT9" s="107"/>
      <c r="VDU9" s="107"/>
      <c r="VDV9" s="107"/>
      <c r="VDW9" s="107"/>
      <c r="VDX9" s="107"/>
      <c r="VDY9" s="107"/>
      <c r="VDZ9" s="107"/>
      <c r="VEA9" s="107"/>
      <c r="VEB9" s="107"/>
      <c r="VEC9" s="107"/>
      <c r="VED9" s="107"/>
      <c r="VEE9" s="107"/>
      <c r="VEF9" s="107"/>
      <c r="VEG9" s="107"/>
      <c r="VEH9" s="107"/>
      <c r="VEI9" s="107"/>
      <c r="VEJ9" s="107"/>
      <c r="VEK9" s="107"/>
      <c r="VEL9" s="107"/>
      <c r="VEM9" s="107"/>
      <c r="VEN9" s="107"/>
      <c r="VEO9" s="107"/>
      <c r="VEP9" s="107"/>
      <c r="VEQ9" s="107"/>
      <c r="VER9" s="107"/>
      <c r="VES9" s="107"/>
      <c r="VET9" s="107"/>
      <c r="VEU9" s="107"/>
      <c r="VEV9" s="107"/>
      <c r="VEW9" s="107"/>
      <c r="VEX9" s="107"/>
      <c r="VEY9" s="107"/>
      <c r="VEZ9" s="107"/>
      <c r="VFA9" s="107"/>
      <c r="VFB9" s="107"/>
      <c r="VFC9" s="107"/>
      <c r="VFD9" s="107"/>
      <c r="VFE9" s="107"/>
      <c r="VFF9" s="107"/>
      <c r="VFG9" s="107"/>
      <c r="VFH9" s="107"/>
      <c r="VFI9" s="107"/>
      <c r="VFJ9" s="107"/>
      <c r="VFK9" s="107"/>
      <c r="VFL9" s="107"/>
      <c r="VFM9" s="107"/>
      <c r="VFN9" s="107"/>
      <c r="VFO9" s="107"/>
      <c r="VFP9" s="107"/>
      <c r="VFQ9" s="107"/>
      <c r="VFR9" s="107"/>
      <c r="VFS9" s="107"/>
      <c r="VFT9" s="107"/>
      <c r="VFU9" s="107"/>
      <c r="VFV9" s="107"/>
      <c r="VFW9" s="107"/>
      <c r="VFX9" s="107"/>
      <c r="VFY9" s="107"/>
      <c r="VFZ9" s="107"/>
      <c r="VGA9" s="107"/>
      <c r="VGB9" s="107"/>
      <c r="VGC9" s="107"/>
      <c r="VGD9" s="107"/>
      <c r="VGE9" s="107"/>
      <c r="VGF9" s="107"/>
      <c r="VGG9" s="107"/>
      <c r="VGH9" s="107"/>
      <c r="VGI9" s="107"/>
      <c r="VGJ9" s="107"/>
      <c r="VGK9" s="107"/>
      <c r="VGL9" s="107"/>
      <c r="VGM9" s="107"/>
      <c r="VGN9" s="107"/>
      <c r="VGO9" s="107"/>
      <c r="VGP9" s="107"/>
      <c r="VGQ9" s="107"/>
      <c r="VGR9" s="107"/>
      <c r="VGS9" s="107"/>
      <c r="VGT9" s="107"/>
      <c r="VGU9" s="107"/>
      <c r="VGV9" s="107"/>
      <c r="VGW9" s="107"/>
      <c r="VGX9" s="107"/>
      <c r="VGY9" s="107"/>
      <c r="VGZ9" s="107"/>
      <c r="VHA9" s="107"/>
      <c r="VHB9" s="107"/>
      <c r="VHC9" s="107"/>
      <c r="VHD9" s="107"/>
      <c r="VHE9" s="107"/>
      <c r="VHF9" s="107"/>
      <c r="VHG9" s="107"/>
      <c r="VHH9" s="107"/>
      <c r="VHI9" s="107"/>
      <c r="VHJ9" s="107"/>
      <c r="VHK9" s="107"/>
      <c r="VHL9" s="107"/>
      <c r="VHM9" s="107"/>
      <c r="VHN9" s="107"/>
      <c r="VHO9" s="107"/>
      <c r="VHP9" s="107"/>
      <c r="VHQ9" s="107"/>
      <c r="VHR9" s="107"/>
      <c r="VHS9" s="107"/>
      <c r="VHT9" s="107"/>
      <c r="VHU9" s="107"/>
      <c r="VHV9" s="107"/>
      <c r="VHW9" s="107"/>
      <c r="VHX9" s="107"/>
      <c r="VHY9" s="107"/>
      <c r="VHZ9" s="107"/>
      <c r="VIA9" s="107"/>
      <c r="VIB9" s="107"/>
      <c r="VIC9" s="107"/>
      <c r="VID9" s="107"/>
      <c r="VIE9" s="107"/>
      <c r="VIF9" s="107"/>
      <c r="VIG9" s="107"/>
      <c r="VIH9" s="107"/>
      <c r="VII9" s="107"/>
      <c r="VIJ9" s="107"/>
      <c r="VIK9" s="107"/>
      <c r="VIL9" s="107"/>
      <c r="VIM9" s="107"/>
      <c r="VIN9" s="107"/>
      <c r="VIO9" s="107"/>
      <c r="VIP9" s="107"/>
      <c r="VIQ9" s="107"/>
      <c r="VIR9" s="107"/>
      <c r="VIS9" s="107"/>
      <c r="VIT9" s="107"/>
      <c r="VIU9" s="107"/>
      <c r="VIV9" s="107"/>
      <c r="VIW9" s="107"/>
      <c r="VIX9" s="107"/>
      <c r="VIY9" s="107"/>
      <c r="VIZ9" s="107"/>
      <c r="VJA9" s="107"/>
      <c r="VJB9" s="107"/>
      <c r="VJC9" s="107"/>
      <c r="VJD9" s="107"/>
      <c r="VJE9" s="107"/>
      <c r="VJF9" s="107"/>
      <c r="VJG9" s="107"/>
      <c r="VJH9" s="107"/>
      <c r="VJI9" s="107"/>
      <c r="VJJ9" s="107"/>
      <c r="VJK9" s="107"/>
      <c r="VJL9" s="107"/>
      <c r="VJM9" s="107"/>
      <c r="VJN9" s="107"/>
      <c r="VJO9" s="107"/>
      <c r="VJP9" s="107"/>
      <c r="VJQ9" s="107"/>
      <c r="VJR9" s="107"/>
      <c r="VJS9" s="107"/>
      <c r="VJT9" s="107"/>
      <c r="VJU9" s="107"/>
      <c r="VJV9" s="107"/>
      <c r="VJW9" s="107"/>
      <c r="VJX9" s="107"/>
      <c r="VJY9" s="107"/>
      <c r="VJZ9" s="107"/>
      <c r="VKA9" s="107"/>
      <c r="VKB9" s="107"/>
      <c r="VKC9" s="107"/>
      <c r="VKD9" s="107"/>
      <c r="VKE9" s="107"/>
      <c r="VKF9" s="107"/>
      <c r="VKG9" s="107"/>
      <c r="VKH9" s="107"/>
      <c r="VKI9" s="107"/>
      <c r="VKJ9" s="107"/>
      <c r="VKK9" s="107"/>
      <c r="VKL9" s="107"/>
      <c r="VKM9" s="107"/>
      <c r="VKN9" s="107"/>
      <c r="VKO9" s="107"/>
      <c r="VKP9" s="107"/>
      <c r="VKQ9" s="107"/>
      <c r="VKR9" s="107"/>
      <c r="VKS9" s="107"/>
      <c r="VKT9" s="107"/>
      <c r="VKU9" s="107"/>
      <c r="VKV9" s="107"/>
      <c r="VKW9" s="107"/>
      <c r="VKX9" s="107"/>
      <c r="VKY9" s="107"/>
      <c r="VKZ9" s="107"/>
      <c r="VLA9" s="107"/>
      <c r="VLB9" s="107"/>
      <c r="VLC9" s="107"/>
      <c r="VLD9" s="107"/>
      <c r="VLE9" s="107"/>
      <c r="VLF9" s="107"/>
      <c r="VLG9" s="107"/>
      <c r="VLH9" s="107"/>
      <c r="VLI9" s="107"/>
      <c r="VLJ9" s="107"/>
      <c r="VLK9" s="107"/>
      <c r="VLL9" s="107"/>
      <c r="VLM9" s="107"/>
      <c r="VLN9" s="107"/>
      <c r="VLO9" s="107"/>
      <c r="VLP9" s="107"/>
      <c r="VLQ9" s="107"/>
      <c r="VLR9" s="107"/>
      <c r="VLS9" s="107"/>
      <c r="VLT9" s="107"/>
      <c r="VLU9" s="107"/>
      <c r="VLV9" s="107"/>
      <c r="VLW9" s="107"/>
      <c r="VLX9" s="107"/>
      <c r="VLY9" s="107"/>
      <c r="VLZ9" s="107"/>
      <c r="VMA9" s="107"/>
      <c r="VMB9" s="107"/>
      <c r="VMC9" s="107"/>
      <c r="VMD9" s="107"/>
      <c r="VME9" s="107"/>
      <c r="VMF9" s="107"/>
      <c r="VMG9" s="107"/>
      <c r="VMH9" s="107"/>
      <c r="VMI9" s="107"/>
      <c r="VMJ9" s="107"/>
      <c r="VMK9" s="107"/>
      <c r="VML9" s="107"/>
      <c r="VMM9" s="107"/>
      <c r="VMN9" s="107"/>
      <c r="VMO9" s="107"/>
      <c r="VMP9" s="107"/>
      <c r="VMQ9" s="107"/>
      <c r="VMR9" s="107"/>
      <c r="VMS9" s="107"/>
      <c r="VMT9" s="107"/>
      <c r="VMU9" s="107"/>
      <c r="VMV9" s="107"/>
      <c r="VMW9" s="107"/>
      <c r="VMX9" s="107"/>
      <c r="VMY9" s="107"/>
      <c r="VMZ9" s="107"/>
      <c r="VNA9" s="107"/>
      <c r="VNB9" s="107"/>
      <c r="VNC9" s="107"/>
      <c r="VND9" s="107"/>
      <c r="VNE9" s="107"/>
      <c r="VNF9" s="107"/>
      <c r="VNG9" s="107"/>
      <c r="VNH9" s="107"/>
      <c r="VNI9" s="107"/>
      <c r="VNJ9" s="107"/>
      <c r="VNK9" s="107"/>
      <c r="VNL9" s="107"/>
      <c r="VNM9" s="107"/>
      <c r="VNN9" s="107"/>
      <c r="VNO9" s="107"/>
      <c r="VNP9" s="107"/>
      <c r="VNQ9" s="107"/>
      <c r="VNR9" s="107"/>
      <c r="VNS9" s="107"/>
      <c r="VNT9" s="107"/>
      <c r="VNU9" s="107"/>
      <c r="VNV9" s="107"/>
      <c r="VNW9" s="107"/>
      <c r="VNX9" s="107"/>
      <c r="VNY9" s="107"/>
      <c r="VNZ9" s="107"/>
      <c r="VOA9" s="107"/>
      <c r="VOB9" s="107"/>
      <c r="VOC9" s="107"/>
      <c r="VOD9" s="107"/>
      <c r="VOE9" s="107"/>
      <c r="VOF9" s="107"/>
      <c r="VOG9" s="107"/>
      <c r="VOH9" s="107"/>
      <c r="VOI9" s="107"/>
      <c r="VOJ9" s="107"/>
      <c r="VOK9" s="107"/>
      <c r="VOL9" s="107"/>
      <c r="VOM9" s="107"/>
      <c r="VON9" s="107"/>
      <c r="VOO9" s="107"/>
      <c r="VOP9" s="107"/>
      <c r="VOQ9" s="107"/>
      <c r="VOR9" s="107"/>
      <c r="VOS9" s="107"/>
      <c r="VOT9" s="107"/>
      <c r="VOU9" s="107"/>
      <c r="VOV9" s="107"/>
      <c r="VOW9" s="107"/>
      <c r="VOX9" s="107"/>
      <c r="VOY9" s="107"/>
      <c r="VOZ9" s="107"/>
      <c r="VPA9" s="107"/>
      <c r="VPB9" s="107"/>
      <c r="VPC9" s="107"/>
      <c r="VPD9" s="107"/>
      <c r="VPE9" s="107"/>
      <c r="VPF9" s="107"/>
      <c r="VPG9" s="107"/>
      <c r="VPH9" s="107"/>
      <c r="VPI9" s="107"/>
      <c r="VPJ9" s="107"/>
      <c r="VPK9" s="107"/>
      <c r="VPL9" s="107"/>
      <c r="VPM9" s="107"/>
      <c r="VPN9" s="107"/>
      <c r="VPO9" s="107"/>
      <c r="VPP9" s="107"/>
      <c r="VPQ9" s="107"/>
      <c r="VPR9" s="107"/>
      <c r="VPS9" s="107"/>
      <c r="VPT9" s="107"/>
      <c r="VPU9" s="107"/>
      <c r="VPV9" s="107"/>
      <c r="VPW9" s="107"/>
      <c r="VPX9" s="107"/>
      <c r="VPY9" s="107"/>
      <c r="VPZ9" s="107"/>
      <c r="VQA9" s="107"/>
      <c r="VQB9" s="107"/>
      <c r="VQC9" s="107"/>
      <c r="VQD9" s="107"/>
      <c r="VQE9" s="107"/>
      <c r="VQF9" s="107"/>
      <c r="VQG9" s="107"/>
      <c r="VQH9" s="107"/>
      <c r="VQI9" s="107"/>
      <c r="VQJ9" s="107"/>
      <c r="VQK9" s="107"/>
      <c r="VQL9" s="107"/>
      <c r="VQM9" s="107"/>
      <c r="VQN9" s="107"/>
      <c r="VQO9" s="107"/>
      <c r="VQP9" s="107"/>
      <c r="VQQ9" s="107"/>
      <c r="VQR9" s="107"/>
      <c r="VQS9" s="107"/>
      <c r="VQT9" s="107"/>
      <c r="VQU9" s="107"/>
      <c r="VQV9" s="107"/>
      <c r="VQW9" s="107"/>
      <c r="VQX9" s="107"/>
      <c r="VQY9" s="107"/>
      <c r="VQZ9" s="107"/>
      <c r="VRA9" s="107"/>
      <c r="VRB9" s="107"/>
      <c r="VRC9" s="107"/>
      <c r="VRD9" s="107"/>
      <c r="VRE9" s="107"/>
      <c r="VRF9" s="107"/>
      <c r="VRG9" s="107"/>
      <c r="VRH9" s="107"/>
      <c r="VRI9" s="107"/>
      <c r="VRJ9" s="107"/>
      <c r="VRK9" s="107"/>
      <c r="VRL9" s="107"/>
      <c r="VRM9" s="107"/>
      <c r="VRN9" s="107"/>
      <c r="VRO9" s="107"/>
      <c r="VRP9" s="107"/>
      <c r="VRQ9" s="107"/>
      <c r="VRR9" s="107"/>
      <c r="VRS9" s="107"/>
      <c r="VRT9" s="107"/>
      <c r="VRU9" s="107"/>
      <c r="VRV9" s="107"/>
      <c r="VRW9" s="107"/>
      <c r="VRX9" s="107"/>
      <c r="VRY9" s="107"/>
      <c r="VRZ9" s="107"/>
      <c r="VSA9" s="107"/>
      <c r="VSB9" s="107"/>
      <c r="VSC9" s="107"/>
      <c r="VSD9" s="107"/>
      <c r="VSE9" s="107"/>
      <c r="VSF9" s="107"/>
      <c r="VSG9" s="107"/>
      <c r="VSH9" s="107"/>
      <c r="VSI9" s="107"/>
      <c r="VSJ9" s="107"/>
      <c r="VSK9" s="107"/>
      <c r="VSL9" s="107"/>
      <c r="VSM9" s="107"/>
      <c r="VSN9" s="107"/>
      <c r="VSO9" s="107"/>
      <c r="VSP9" s="107"/>
      <c r="VSQ9" s="107"/>
      <c r="VSR9" s="107"/>
      <c r="VSS9" s="107"/>
      <c r="VST9" s="107"/>
      <c r="VSU9" s="107"/>
      <c r="VSV9" s="107"/>
      <c r="VSW9" s="107"/>
      <c r="VSX9" s="107"/>
      <c r="VSY9" s="107"/>
      <c r="VSZ9" s="107"/>
      <c r="VTA9" s="107"/>
      <c r="VTB9" s="107"/>
      <c r="VTC9" s="107"/>
      <c r="VTD9" s="107"/>
      <c r="VTE9" s="107"/>
      <c r="VTF9" s="107"/>
      <c r="VTG9" s="107"/>
      <c r="VTH9" s="107"/>
      <c r="VTI9" s="107"/>
      <c r="VTJ9" s="107"/>
      <c r="VTK9" s="107"/>
      <c r="VTL9" s="107"/>
      <c r="VTM9" s="107"/>
      <c r="VTN9" s="107"/>
      <c r="VTO9" s="107"/>
      <c r="VTP9" s="107"/>
      <c r="VTQ9" s="107"/>
      <c r="VTR9" s="107"/>
      <c r="VTS9" s="107"/>
      <c r="VTT9" s="107"/>
      <c r="VTU9" s="107"/>
      <c r="VTV9" s="107"/>
      <c r="VTW9" s="107"/>
      <c r="VTX9" s="107"/>
      <c r="VTY9" s="107"/>
      <c r="VTZ9" s="107"/>
      <c r="VUA9" s="107"/>
      <c r="VUB9" s="107"/>
      <c r="VUC9" s="107"/>
      <c r="VUD9" s="107"/>
      <c r="VUE9" s="107"/>
      <c r="VUF9" s="107"/>
      <c r="VUG9" s="107"/>
      <c r="VUH9" s="107"/>
      <c r="VUI9" s="107"/>
      <c r="VUJ9" s="107"/>
      <c r="VUK9" s="107"/>
      <c r="VUL9" s="107"/>
      <c r="VUM9" s="107"/>
      <c r="VUN9" s="107"/>
      <c r="VUO9" s="107"/>
      <c r="VUP9" s="107"/>
      <c r="VUQ9" s="107"/>
      <c r="VUR9" s="107"/>
      <c r="VUS9" s="107"/>
      <c r="VUT9" s="107"/>
      <c r="VUU9" s="107"/>
      <c r="VUV9" s="107"/>
      <c r="VUW9" s="107"/>
      <c r="VUX9" s="107"/>
      <c r="VUY9" s="107"/>
      <c r="VUZ9" s="107"/>
      <c r="VVA9" s="107"/>
      <c r="VVB9" s="107"/>
      <c r="VVC9" s="107"/>
      <c r="VVD9" s="107"/>
      <c r="VVE9" s="107"/>
      <c r="VVF9" s="107"/>
      <c r="VVG9" s="107"/>
      <c r="VVH9" s="107"/>
      <c r="VVI9" s="107"/>
      <c r="VVJ9" s="107"/>
      <c r="VVK9" s="107"/>
      <c r="VVL9" s="107"/>
      <c r="VVM9" s="107"/>
      <c r="VVN9" s="107"/>
      <c r="VVO9" s="107"/>
      <c r="VVP9" s="107"/>
      <c r="VVQ9" s="107"/>
      <c r="VVR9" s="107"/>
      <c r="VVS9" s="107"/>
      <c r="VVT9" s="107"/>
      <c r="VVU9" s="107"/>
      <c r="VVV9" s="107"/>
      <c r="VVW9" s="107"/>
      <c r="VVX9" s="107"/>
      <c r="VVY9" s="107"/>
      <c r="VVZ9" s="107"/>
      <c r="VWA9" s="107"/>
      <c r="VWB9" s="107"/>
      <c r="VWC9" s="107"/>
      <c r="VWD9" s="107"/>
      <c r="VWE9" s="107"/>
      <c r="VWF9" s="107"/>
      <c r="VWG9" s="107"/>
      <c r="VWH9" s="107"/>
      <c r="VWI9" s="107"/>
      <c r="VWJ9" s="107"/>
      <c r="VWK9" s="107"/>
      <c r="VWL9" s="107"/>
      <c r="VWM9" s="107"/>
      <c r="VWN9" s="107"/>
      <c r="VWO9" s="107"/>
      <c r="VWP9" s="107"/>
      <c r="VWQ9" s="107"/>
      <c r="VWR9" s="107"/>
      <c r="VWS9" s="107"/>
      <c r="VWT9" s="107"/>
      <c r="VWU9" s="107"/>
      <c r="VWV9" s="107"/>
      <c r="VWW9" s="107"/>
      <c r="VWX9" s="107"/>
      <c r="VWY9" s="107"/>
      <c r="VWZ9" s="107"/>
      <c r="VXA9" s="107"/>
      <c r="VXB9" s="107"/>
      <c r="VXC9" s="107"/>
      <c r="VXD9" s="107"/>
      <c r="VXE9" s="107"/>
      <c r="VXF9" s="107"/>
      <c r="VXG9" s="107"/>
      <c r="VXH9" s="107"/>
      <c r="VXI9" s="107"/>
      <c r="VXJ9" s="107"/>
      <c r="VXK9" s="107"/>
      <c r="VXL9" s="107"/>
      <c r="VXM9" s="107"/>
      <c r="VXN9" s="107"/>
      <c r="VXO9" s="107"/>
      <c r="VXP9" s="107"/>
      <c r="VXQ9" s="107"/>
      <c r="VXR9" s="107"/>
      <c r="VXS9" s="107"/>
      <c r="VXT9" s="107"/>
      <c r="VXU9" s="107"/>
      <c r="VXV9" s="107"/>
      <c r="VXW9" s="107"/>
      <c r="VXX9" s="107"/>
      <c r="VXY9" s="107"/>
      <c r="VXZ9" s="107"/>
      <c r="VYA9" s="107"/>
      <c r="VYB9" s="107"/>
      <c r="VYC9" s="107"/>
      <c r="VYD9" s="107"/>
      <c r="VYE9" s="107"/>
      <c r="VYF9" s="107"/>
      <c r="VYG9" s="107"/>
      <c r="VYH9" s="107"/>
      <c r="VYI9" s="107"/>
      <c r="VYJ9" s="107"/>
      <c r="VYK9" s="107"/>
      <c r="VYL9" s="107"/>
      <c r="VYM9" s="107"/>
      <c r="VYN9" s="107"/>
      <c r="VYO9" s="107"/>
      <c r="VYP9" s="107"/>
      <c r="VYQ9" s="107"/>
      <c r="VYR9" s="107"/>
      <c r="VYS9" s="107"/>
      <c r="VYT9" s="107"/>
      <c r="VYU9" s="107"/>
      <c r="VYV9" s="107"/>
      <c r="VYW9" s="107"/>
      <c r="VYX9" s="107"/>
      <c r="VYY9" s="107"/>
      <c r="VYZ9" s="107"/>
      <c r="VZA9" s="107"/>
      <c r="VZB9" s="107"/>
      <c r="VZC9" s="107"/>
      <c r="VZD9" s="107"/>
      <c r="VZE9" s="107"/>
      <c r="VZF9" s="107"/>
      <c r="VZG9" s="107"/>
      <c r="VZH9" s="107"/>
      <c r="VZI9" s="107"/>
      <c r="VZJ9" s="107"/>
      <c r="VZK9" s="107"/>
      <c r="VZL9" s="107"/>
      <c r="VZM9" s="107"/>
      <c r="VZN9" s="107"/>
      <c r="VZO9" s="107"/>
      <c r="VZP9" s="107"/>
      <c r="VZQ9" s="107"/>
      <c r="VZR9" s="107"/>
      <c r="VZS9" s="107"/>
      <c r="VZT9" s="107"/>
      <c r="VZU9" s="107"/>
      <c r="VZV9" s="107"/>
      <c r="VZW9" s="107"/>
      <c r="VZX9" s="107"/>
      <c r="VZY9" s="107"/>
      <c r="VZZ9" s="107"/>
      <c r="WAA9" s="107"/>
      <c r="WAB9" s="107"/>
      <c r="WAC9" s="107"/>
      <c r="WAD9" s="107"/>
      <c r="WAE9" s="107"/>
      <c r="WAF9" s="107"/>
      <c r="WAG9" s="107"/>
      <c r="WAH9" s="107"/>
      <c r="WAI9" s="107"/>
      <c r="WAJ9" s="107"/>
      <c r="WAK9" s="107"/>
      <c r="WAL9" s="107"/>
      <c r="WAM9" s="107"/>
      <c r="WAN9" s="107"/>
      <c r="WAO9" s="107"/>
      <c r="WAP9" s="107"/>
      <c r="WAQ9" s="107"/>
      <c r="WAR9" s="107"/>
      <c r="WAS9" s="107"/>
      <c r="WAT9" s="107"/>
      <c r="WAU9" s="107"/>
      <c r="WAV9" s="107"/>
      <c r="WAW9" s="107"/>
      <c r="WAX9" s="107"/>
      <c r="WAY9" s="107"/>
      <c r="WAZ9" s="107"/>
      <c r="WBA9" s="107"/>
      <c r="WBB9" s="107"/>
      <c r="WBC9" s="107"/>
      <c r="WBD9" s="107"/>
      <c r="WBE9" s="107"/>
      <c r="WBF9" s="107"/>
      <c r="WBG9" s="107"/>
      <c r="WBH9" s="107"/>
      <c r="WBI9" s="107"/>
      <c r="WBJ9" s="107"/>
      <c r="WBK9" s="107"/>
      <c r="WBL9" s="107"/>
      <c r="WBM9" s="107"/>
      <c r="WBN9" s="107"/>
      <c r="WBO9" s="107"/>
      <c r="WBP9" s="107"/>
      <c r="WBQ9" s="107"/>
      <c r="WBR9" s="107"/>
      <c r="WBS9" s="107"/>
      <c r="WBT9" s="107"/>
      <c r="WBU9" s="107"/>
      <c r="WBV9" s="107"/>
      <c r="WBW9" s="107"/>
      <c r="WBX9" s="107"/>
      <c r="WBY9" s="107"/>
      <c r="WBZ9" s="107"/>
      <c r="WCA9" s="107"/>
      <c r="WCB9" s="107"/>
      <c r="WCC9" s="107"/>
      <c r="WCD9" s="107"/>
      <c r="WCE9" s="107"/>
      <c r="WCF9" s="107"/>
      <c r="WCG9" s="107"/>
      <c r="WCH9" s="107"/>
      <c r="WCI9" s="107"/>
      <c r="WCJ9" s="107"/>
      <c r="WCK9" s="107"/>
      <c r="WCL9" s="107"/>
      <c r="WCM9" s="107"/>
      <c r="WCN9" s="107"/>
      <c r="WCO9" s="107"/>
      <c r="WCP9" s="107"/>
      <c r="WCQ9" s="107"/>
      <c r="WCR9" s="107"/>
      <c r="WCS9" s="107"/>
      <c r="WCT9" s="107"/>
      <c r="WCU9" s="107"/>
      <c r="WCV9" s="107"/>
      <c r="WCW9" s="107"/>
      <c r="WCX9" s="107"/>
      <c r="WCY9" s="107"/>
      <c r="WCZ9" s="107"/>
      <c r="WDA9" s="107"/>
      <c r="WDB9" s="107"/>
      <c r="WDC9" s="107"/>
      <c r="WDD9" s="107"/>
      <c r="WDE9" s="107"/>
      <c r="WDF9" s="107"/>
      <c r="WDG9" s="107"/>
      <c r="WDH9" s="107"/>
      <c r="WDI9" s="107"/>
      <c r="WDJ9" s="107"/>
      <c r="WDK9" s="107"/>
      <c r="WDL9" s="107"/>
      <c r="WDM9" s="107"/>
      <c r="WDN9" s="107"/>
      <c r="WDO9" s="107"/>
      <c r="WDP9" s="107"/>
      <c r="WDQ9" s="107"/>
      <c r="WDR9" s="107"/>
      <c r="WDS9" s="107"/>
      <c r="WDT9" s="107"/>
      <c r="WDU9" s="107"/>
      <c r="WDV9" s="107"/>
      <c r="WDW9" s="107"/>
      <c r="WDX9" s="107"/>
      <c r="WDY9" s="107"/>
      <c r="WDZ9" s="107"/>
      <c r="WEA9" s="107"/>
      <c r="WEB9" s="107"/>
      <c r="WEC9" s="107"/>
      <c r="WED9" s="107"/>
      <c r="WEE9" s="107"/>
      <c r="WEF9" s="107"/>
      <c r="WEG9" s="107"/>
      <c r="WEH9" s="107"/>
      <c r="WEI9" s="107"/>
      <c r="WEJ9" s="107"/>
      <c r="WEK9" s="107"/>
      <c r="WEL9" s="107"/>
      <c r="WEM9" s="107"/>
      <c r="WEN9" s="107"/>
      <c r="WEO9" s="107"/>
      <c r="WEP9" s="107"/>
      <c r="WEQ9" s="107"/>
      <c r="WER9" s="107"/>
      <c r="WES9" s="107"/>
      <c r="WET9" s="107"/>
      <c r="WEU9" s="107"/>
      <c r="WEV9" s="107"/>
      <c r="WEW9" s="107"/>
      <c r="WEX9" s="107"/>
      <c r="WEY9" s="107"/>
      <c r="WEZ9" s="107"/>
      <c r="WFA9" s="107"/>
      <c r="WFB9" s="107"/>
      <c r="WFC9" s="107"/>
      <c r="WFD9" s="107"/>
      <c r="WFE9" s="107"/>
      <c r="WFF9" s="107"/>
      <c r="WFG9" s="107"/>
      <c r="WFH9" s="107"/>
      <c r="WFI9" s="107"/>
      <c r="WFJ9" s="107"/>
      <c r="WFK9" s="107"/>
      <c r="WFL9" s="107"/>
      <c r="WFM9" s="107"/>
      <c r="WFN9" s="107"/>
      <c r="WFO9" s="107"/>
      <c r="WFP9" s="107"/>
      <c r="WFQ9" s="107"/>
      <c r="WFR9" s="107"/>
      <c r="WFS9" s="107"/>
      <c r="WFT9" s="107"/>
      <c r="WFU9" s="107"/>
      <c r="WFV9" s="107"/>
      <c r="WFW9" s="107"/>
      <c r="WFX9" s="107"/>
      <c r="WFY9" s="107"/>
      <c r="WFZ9" s="107"/>
      <c r="WGA9" s="107"/>
      <c r="WGB9" s="107"/>
      <c r="WGC9" s="107"/>
      <c r="WGD9" s="107"/>
      <c r="WGE9" s="107"/>
      <c r="WGF9" s="107"/>
      <c r="WGG9" s="107"/>
      <c r="WGH9" s="107"/>
      <c r="WGI9" s="107"/>
      <c r="WGJ9" s="107"/>
      <c r="WGK9" s="107"/>
      <c r="WGL9" s="107"/>
      <c r="WGM9" s="107"/>
      <c r="WGN9" s="107"/>
      <c r="WGO9" s="107"/>
      <c r="WGP9" s="107"/>
      <c r="WGQ9" s="107"/>
      <c r="WGR9" s="107"/>
      <c r="WGS9" s="107"/>
      <c r="WGT9" s="107"/>
      <c r="WGU9" s="107"/>
      <c r="WGV9" s="107"/>
      <c r="WGW9" s="107"/>
      <c r="WGX9" s="107"/>
      <c r="WGY9" s="107"/>
      <c r="WGZ9" s="107"/>
      <c r="WHA9" s="107"/>
      <c r="WHB9" s="107"/>
      <c r="WHC9" s="107"/>
      <c r="WHD9" s="107"/>
      <c r="WHE9" s="107"/>
      <c r="WHF9" s="107"/>
      <c r="WHG9" s="107"/>
      <c r="WHH9" s="107"/>
      <c r="WHI9" s="107"/>
      <c r="WHJ9" s="107"/>
      <c r="WHK9" s="107"/>
      <c r="WHL9" s="107"/>
      <c r="WHM9" s="107"/>
      <c r="WHN9" s="107"/>
      <c r="WHO9" s="107"/>
      <c r="WHP9" s="107"/>
      <c r="WHQ9" s="107"/>
      <c r="WHR9" s="107"/>
      <c r="WHS9" s="107"/>
      <c r="WHT9" s="107"/>
      <c r="WHU9" s="107"/>
      <c r="WHV9" s="107"/>
      <c r="WHW9" s="107"/>
      <c r="WHX9" s="107"/>
      <c r="WHY9" s="107"/>
      <c r="WHZ9" s="107"/>
      <c r="WIA9" s="107"/>
      <c r="WIB9" s="107"/>
      <c r="WIC9" s="107"/>
      <c r="WID9" s="107"/>
      <c r="WIE9" s="107"/>
      <c r="WIF9" s="107"/>
      <c r="WIG9" s="107"/>
      <c r="WIH9" s="107"/>
      <c r="WII9" s="107"/>
      <c r="WIJ9" s="107"/>
      <c r="WIK9" s="107"/>
      <c r="WIL9" s="107"/>
      <c r="WIM9" s="107"/>
      <c r="WIN9" s="107"/>
      <c r="WIO9" s="107"/>
      <c r="WIP9" s="107"/>
      <c r="WIQ9" s="107"/>
      <c r="WIR9" s="107"/>
      <c r="WIS9" s="107"/>
      <c r="WIT9" s="107"/>
      <c r="WIU9" s="107"/>
      <c r="WIV9" s="107"/>
      <c r="WIW9" s="107"/>
      <c r="WIX9" s="107"/>
      <c r="WIY9" s="107"/>
      <c r="WIZ9" s="107"/>
      <c r="WJA9" s="107"/>
      <c r="WJB9" s="107"/>
      <c r="WJC9" s="107"/>
      <c r="WJD9" s="107"/>
      <c r="WJE9" s="107"/>
      <c r="WJF9" s="107"/>
      <c r="WJG9" s="107"/>
      <c r="WJH9" s="107"/>
      <c r="WJI9" s="107"/>
      <c r="WJJ9" s="107"/>
      <c r="WJK9" s="107"/>
      <c r="WJL9" s="107"/>
      <c r="WJM9" s="107"/>
      <c r="WJN9" s="107"/>
      <c r="WJO9" s="107"/>
      <c r="WJP9" s="107"/>
      <c r="WJQ9" s="107"/>
      <c r="WJR9" s="107"/>
      <c r="WJS9" s="107"/>
      <c r="WJT9" s="107"/>
      <c r="WJU9" s="107"/>
      <c r="WJV9" s="107"/>
      <c r="WJW9" s="107"/>
      <c r="WJX9" s="107"/>
      <c r="WJY9" s="107"/>
      <c r="WJZ9" s="107"/>
      <c r="WKA9" s="107"/>
      <c r="WKB9" s="107"/>
      <c r="WKC9" s="107"/>
      <c r="WKD9" s="107"/>
      <c r="WKE9" s="107"/>
      <c r="WKF9" s="107"/>
      <c r="WKG9" s="107"/>
      <c r="WKH9" s="107"/>
      <c r="WKI9" s="107"/>
      <c r="WKJ9" s="107"/>
      <c r="WKK9" s="107"/>
      <c r="WKL9" s="107"/>
      <c r="WKM9" s="107"/>
      <c r="WKN9" s="107"/>
      <c r="WKO9" s="107"/>
      <c r="WKP9" s="107"/>
      <c r="WKQ9" s="107"/>
      <c r="WKR9" s="107"/>
      <c r="WKS9" s="107"/>
      <c r="WKT9" s="107"/>
      <c r="WKU9" s="107"/>
      <c r="WKV9" s="107"/>
      <c r="WKW9" s="107"/>
      <c r="WKX9" s="107"/>
      <c r="WKY9" s="107"/>
      <c r="WKZ9" s="107"/>
      <c r="WLA9" s="107"/>
      <c r="WLB9" s="107"/>
      <c r="WLC9" s="107"/>
      <c r="WLD9" s="107"/>
      <c r="WLE9" s="107"/>
      <c r="WLF9" s="107"/>
      <c r="WLG9" s="107"/>
      <c r="WLH9" s="107"/>
      <c r="WLI9" s="107"/>
      <c r="WLJ9" s="107"/>
      <c r="WLK9" s="107"/>
      <c r="WLL9" s="107"/>
      <c r="WLM9" s="107"/>
      <c r="WLN9" s="107"/>
      <c r="WLO9" s="107"/>
      <c r="WLP9" s="107"/>
      <c r="WLQ9" s="107"/>
      <c r="WLR9" s="107"/>
      <c r="WLS9" s="107"/>
      <c r="WLT9" s="107"/>
      <c r="WLU9" s="107"/>
      <c r="WLV9" s="107"/>
      <c r="WLW9" s="107"/>
      <c r="WLX9" s="107"/>
      <c r="WLY9" s="107"/>
      <c r="WLZ9" s="107"/>
      <c r="WMA9" s="107"/>
      <c r="WMB9" s="107"/>
      <c r="WMC9" s="107"/>
      <c r="WMD9" s="107"/>
      <c r="WME9" s="107"/>
      <c r="WMF9" s="107"/>
      <c r="WMG9" s="107"/>
      <c r="WMH9" s="107"/>
      <c r="WMI9" s="107"/>
      <c r="WMJ9" s="107"/>
      <c r="WMK9" s="107"/>
      <c r="WML9" s="107"/>
      <c r="WMM9" s="107"/>
      <c r="WMN9" s="107"/>
      <c r="WMO9" s="107"/>
      <c r="WMP9" s="107"/>
      <c r="WMQ9" s="107"/>
      <c r="WMR9" s="107"/>
      <c r="WMS9" s="107"/>
      <c r="WMT9" s="107"/>
      <c r="WMU9" s="107"/>
      <c r="WMV9" s="107"/>
      <c r="WMW9" s="107"/>
      <c r="WMX9" s="107"/>
      <c r="WMY9" s="107"/>
      <c r="WMZ9" s="107"/>
      <c r="WNA9" s="107"/>
      <c r="WNB9" s="107"/>
      <c r="WNC9" s="107"/>
      <c r="WND9" s="107"/>
      <c r="WNE9" s="107"/>
      <c r="WNF9" s="107"/>
      <c r="WNG9" s="107"/>
      <c r="WNH9" s="107"/>
      <c r="WNI9" s="107"/>
      <c r="WNJ9" s="107"/>
      <c r="WNK9" s="107"/>
      <c r="WNL9" s="107"/>
      <c r="WNM9" s="107"/>
      <c r="WNN9" s="107"/>
      <c r="WNO9" s="107"/>
      <c r="WNP9" s="107"/>
      <c r="WNQ9" s="107"/>
      <c r="WNR9" s="107"/>
      <c r="WNS9" s="107"/>
      <c r="WNT9" s="107"/>
      <c r="WNU9" s="107"/>
      <c r="WNV9" s="107"/>
      <c r="WNW9" s="107"/>
      <c r="WNX9" s="107"/>
      <c r="WNY9" s="107"/>
      <c r="WNZ9" s="107"/>
      <c r="WOA9" s="107"/>
      <c r="WOB9" s="107"/>
      <c r="WOC9" s="107"/>
      <c r="WOD9" s="107"/>
      <c r="WOE9" s="107"/>
      <c r="WOF9" s="107"/>
      <c r="WOG9" s="107"/>
      <c r="WOH9" s="107"/>
      <c r="WOI9" s="107"/>
      <c r="WOJ9" s="107"/>
      <c r="WOK9" s="107"/>
      <c r="WOL9" s="107"/>
      <c r="WOM9" s="107"/>
      <c r="WON9" s="107"/>
      <c r="WOO9" s="107"/>
      <c r="WOP9" s="107"/>
      <c r="WOQ9" s="107"/>
      <c r="WOR9" s="107"/>
      <c r="WOS9" s="107"/>
      <c r="WOT9" s="107"/>
      <c r="WOU9" s="107"/>
      <c r="WOV9" s="107"/>
      <c r="WOW9" s="107"/>
      <c r="WOX9" s="107"/>
      <c r="WOY9" s="107"/>
      <c r="WOZ9" s="107"/>
      <c r="WPA9" s="107"/>
      <c r="WPB9" s="107"/>
      <c r="WPC9" s="107"/>
      <c r="WPD9" s="107"/>
      <c r="WPE9" s="107"/>
      <c r="WPF9" s="107"/>
      <c r="WPG9" s="107"/>
      <c r="WPH9" s="107"/>
      <c r="WPI9" s="107"/>
      <c r="WPJ9" s="107"/>
      <c r="WPK9" s="107"/>
      <c r="WPL9" s="107"/>
      <c r="WPM9" s="107"/>
      <c r="WPN9" s="107"/>
      <c r="WPO9" s="107"/>
      <c r="WPP9" s="107"/>
      <c r="WPQ9" s="107"/>
      <c r="WPR9" s="107"/>
      <c r="WPS9" s="107"/>
      <c r="WPT9" s="107"/>
      <c r="WPU9" s="107"/>
      <c r="WPV9" s="107"/>
      <c r="WPW9" s="107"/>
      <c r="WPX9" s="107"/>
      <c r="WPY9" s="107"/>
      <c r="WPZ9" s="107"/>
      <c r="WQA9" s="107"/>
      <c r="WQB9" s="107"/>
      <c r="WQC9" s="107"/>
      <c r="WQD9" s="107"/>
      <c r="WQE9" s="107"/>
      <c r="WQF9" s="107"/>
      <c r="WQG9" s="107"/>
      <c r="WQH9" s="107"/>
      <c r="WQI9" s="107"/>
      <c r="WQJ9" s="107"/>
      <c r="WQK9" s="107"/>
      <c r="WQL9" s="107"/>
      <c r="WQM9" s="107"/>
      <c r="WQN9" s="107"/>
      <c r="WQO9" s="107"/>
      <c r="WQP9" s="107"/>
      <c r="WQQ9" s="107"/>
      <c r="WQR9" s="107"/>
      <c r="WQS9" s="107"/>
      <c r="WQT9" s="107"/>
      <c r="WQU9" s="107"/>
      <c r="WQV9" s="107"/>
      <c r="WQW9" s="107"/>
      <c r="WQX9" s="107"/>
      <c r="WQY9" s="107"/>
      <c r="WQZ9" s="107"/>
      <c r="WRA9" s="107"/>
      <c r="WRB9" s="107"/>
      <c r="WRC9" s="107"/>
      <c r="WRD9" s="107"/>
      <c r="WRE9" s="107"/>
      <c r="WRF9" s="107"/>
      <c r="WRG9" s="107"/>
      <c r="WRH9" s="107"/>
      <c r="WRI9" s="107"/>
      <c r="WRJ9" s="107"/>
      <c r="WRK9" s="107"/>
      <c r="WRL9" s="107"/>
      <c r="WRM9" s="107"/>
      <c r="WRN9" s="107"/>
      <c r="WRO9" s="107"/>
      <c r="WRP9" s="107"/>
      <c r="WRQ9" s="107"/>
      <c r="WRR9" s="107"/>
      <c r="WRS9" s="107"/>
      <c r="WRT9" s="107"/>
      <c r="WRU9" s="107"/>
      <c r="WRV9" s="107"/>
      <c r="WRW9" s="107"/>
      <c r="WRX9" s="107"/>
      <c r="WRY9" s="107"/>
      <c r="WRZ9" s="107"/>
      <c r="WSA9" s="107"/>
      <c r="WSB9" s="107"/>
      <c r="WSC9" s="107"/>
      <c r="WSD9" s="107"/>
      <c r="WSE9" s="107"/>
      <c r="WSF9" s="107"/>
      <c r="WSG9" s="107"/>
      <c r="WSH9" s="107"/>
      <c r="WSI9" s="107"/>
      <c r="WSJ9" s="107"/>
      <c r="WSK9" s="107"/>
      <c r="WSL9" s="107"/>
      <c r="WSM9" s="107"/>
      <c r="WSN9" s="107"/>
      <c r="WSO9" s="107"/>
      <c r="WSP9" s="107"/>
      <c r="WSQ9" s="107"/>
      <c r="WSR9" s="107"/>
      <c r="WSS9" s="107"/>
      <c r="WST9" s="107"/>
      <c r="WSU9" s="107"/>
      <c r="WSV9" s="107"/>
      <c r="WSW9" s="107"/>
      <c r="WSX9" s="107"/>
      <c r="WSY9" s="107"/>
      <c r="WSZ9" s="107"/>
      <c r="WTA9" s="107"/>
      <c r="WTB9" s="107"/>
      <c r="WTC9" s="107"/>
      <c r="WTD9" s="107"/>
      <c r="WTE9" s="107"/>
      <c r="WTF9" s="107"/>
      <c r="WTG9" s="107"/>
      <c r="WTH9" s="107"/>
      <c r="WTI9" s="107"/>
      <c r="WTJ9" s="107"/>
      <c r="WTK9" s="107"/>
      <c r="WTL9" s="107"/>
      <c r="WTM9" s="107"/>
      <c r="WTN9" s="107"/>
      <c r="WTO9" s="107"/>
      <c r="WTP9" s="107"/>
      <c r="WTQ9" s="107"/>
      <c r="WTR9" s="107"/>
      <c r="WTS9" s="107"/>
      <c r="WTT9" s="107"/>
      <c r="WTU9" s="107"/>
      <c r="WTV9" s="107"/>
      <c r="WTW9" s="107"/>
      <c r="WTX9" s="107"/>
      <c r="WTY9" s="107"/>
      <c r="WTZ9" s="107"/>
      <c r="WUA9" s="107"/>
      <c r="WUB9" s="107"/>
      <c r="WUC9" s="107"/>
      <c r="WUD9" s="107"/>
      <c r="WUE9" s="107"/>
      <c r="WUF9" s="107"/>
      <c r="WUG9" s="107"/>
      <c r="WUH9" s="107"/>
      <c r="WUI9" s="107"/>
      <c r="WUJ9" s="107"/>
      <c r="WUK9" s="107"/>
      <c r="WUL9" s="107"/>
      <c r="WUM9" s="107"/>
      <c r="WUN9" s="107"/>
      <c r="WUO9" s="107"/>
      <c r="WUP9" s="107"/>
      <c r="WUQ9" s="107"/>
      <c r="WUR9" s="107"/>
      <c r="WUS9" s="107"/>
      <c r="WUT9" s="107"/>
      <c r="WUU9" s="107"/>
      <c r="WUV9" s="107"/>
      <c r="WUW9" s="107"/>
      <c r="WUX9" s="107"/>
      <c r="WUY9" s="107"/>
      <c r="WUZ9" s="107"/>
      <c r="WVA9" s="107"/>
      <c r="WVB9" s="107"/>
      <c r="WVC9" s="107"/>
      <c r="WVD9" s="107"/>
      <c r="WVE9" s="107"/>
      <c r="WVF9" s="107"/>
      <c r="WVG9" s="107"/>
      <c r="WVH9" s="107"/>
      <c r="WVI9" s="107"/>
      <c r="WVJ9" s="107"/>
      <c r="WVK9" s="107"/>
      <c r="WVL9" s="107"/>
      <c r="WVM9" s="107"/>
      <c r="WVN9" s="107"/>
      <c r="WVO9" s="107"/>
      <c r="WVP9" s="107"/>
      <c r="WVQ9" s="107"/>
      <c r="WVR9" s="107"/>
      <c r="WVS9" s="107"/>
      <c r="WVT9" s="107"/>
      <c r="WVU9" s="107"/>
      <c r="WVV9" s="107"/>
      <c r="WVW9" s="107"/>
      <c r="WVX9" s="107"/>
      <c r="WVY9" s="107"/>
      <c r="WVZ9" s="107"/>
      <c r="WWA9" s="107"/>
      <c r="WWB9" s="107"/>
      <c r="WWC9" s="107"/>
      <c r="WWD9" s="107"/>
      <c r="WWE9" s="107"/>
      <c r="WWF9" s="107"/>
      <c r="WWG9" s="107"/>
      <c r="WWH9" s="107"/>
      <c r="WWI9" s="107"/>
      <c r="WWJ9" s="107"/>
      <c r="WWK9" s="107"/>
      <c r="WWL9" s="107"/>
      <c r="WWM9" s="107"/>
      <c r="WWN9" s="107"/>
      <c r="WWO9" s="107"/>
      <c r="WWP9" s="107"/>
      <c r="WWQ9" s="107"/>
      <c r="WWR9" s="107"/>
      <c r="WWS9" s="107"/>
      <c r="WWT9" s="107"/>
      <c r="WWU9" s="107"/>
      <c r="WWV9" s="107"/>
      <c r="WWW9" s="107"/>
      <c r="WWX9" s="107"/>
      <c r="WWY9" s="107"/>
      <c r="WWZ9" s="107"/>
      <c r="WXA9" s="107"/>
      <c r="WXB9" s="107"/>
      <c r="WXC9" s="107"/>
      <c r="WXD9" s="107"/>
      <c r="WXE9" s="107"/>
      <c r="WXF9" s="107"/>
      <c r="WXG9" s="107"/>
      <c r="WXH9" s="107"/>
      <c r="WXI9" s="107"/>
      <c r="WXJ9" s="107"/>
      <c r="WXK9" s="107"/>
      <c r="WXL9" s="107"/>
      <c r="WXM9" s="107"/>
      <c r="WXN9" s="107"/>
      <c r="WXO9" s="107"/>
      <c r="WXP9" s="107"/>
      <c r="WXQ9" s="107"/>
      <c r="WXR9" s="107"/>
      <c r="WXS9" s="107"/>
      <c r="WXT9" s="107"/>
      <c r="WXU9" s="107"/>
      <c r="WXV9" s="107"/>
      <c r="WXW9" s="107"/>
      <c r="WXX9" s="107"/>
      <c r="WXY9" s="107"/>
      <c r="WXZ9" s="107"/>
      <c r="WYA9" s="107"/>
      <c r="WYB9" s="107"/>
      <c r="WYC9" s="107"/>
      <c r="WYD9" s="107"/>
      <c r="WYE9" s="107"/>
      <c r="WYF9" s="107"/>
      <c r="WYG9" s="107"/>
      <c r="WYH9" s="107"/>
      <c r="WYI9" s="107"/>
      <c r="WYJ9" s="107"/>
      <c r="WYK9" s="107"/>
      <c r="WYL9" s="107"/>
      <c r="WYM9" s="107"/>
      <c r="WYN9" s="107"/>
      <c r="WYO9" s="107"/>
      <c r="WYP9" s="107"/>
      <c r="WYQ9" s="107"/>
      <c r="WYR9" s="107"/>
      <c r="WYS9" s="107"/>
      <c r="WYT9" s="107"/>
      <c r="WYU9" s="107"/>
      <c r="WYV9" s="107"/>
      <c r="WYW9" s="107"/>
      <c r="WYX9" s="107"/>
      <c r="WYY9" s="107"/>
      <c r="WYZ9" s="107"/>
      <c r="WZA9" s="107"/>
      <c r="WZB9" s="107"/>
      <c r="WZC9" s="107"/>
      <c r="WZD9" s="107"/>
      <c r="WZE9" s="107"/>
      <c r="WZF9" s="107"/>
      <c r="WZG9" s="107"/>
      <c r="WZH9" s="107"/>
      <c r="WZI9" s="107"/>
      <c r="WZJ9" s="107"/>
      <c r="WZK9" s="107"/>
      <c r="WZL9" s="107"/>
      <c r="WZM9" s="107"/>
      <c r="WZN9" s="107"/>
      <c r="WZO9" s="107"/>
      <c r="WZP9" s="107"/>
      <c r="WZQ9" s="107"/>
      <c r="WZR9" s="107"/>
      <c r="WZS9" s="107"/>
      <c r="WZT9" s="107"/>
      <c r="WZU9" s="107"/>
      <c r="WZV9" s="107"/>
      <c r="WZW9" s="107"/>
      <c r="WZX9" s="107"/>
      <c r="WZY9" s="107"/>
      <c r="WZZ9" s="107"/>
      <c r="XAA9" s="107"/>
      <c r="XAB9" s="107"/>
      <c r="XAC9" s="107"/>
      <c r="XAD9" s="107"/>
      <c r="XAE9" s="107"/>
      <c r="XAF9" s="107"/>
      <c r="XAG9" s="107"/>
      <c r="XAH9" s="107"/>
      <c r="XAI9" s="107"/>
      <c r="XAJ9" s="107"/>
      <c r="XAK9" s="107"/>
      <c r="XAL9" s="107"/>
      <c r="XAM9" s="107"/>
      <c r="XAN9" s="107"/>
      <c r="XAO9" s="107"/>
      <c r="XAP9" s="107"/>
      <c r="XAQ9" s="107"/>
      <c r="XAR9" s="107"/>
      <c r="XAS9" s="107"/>
      <c r="XAT9" s="107"/>
      <c r="XAU9" s="107"/>
      <c r="XAV9" s="107"/>
      <c r="XAW9" s="107"/>
      <c r="XAX9" s="107"/>
      <c r="XAY9" s="107"/>
      <c r="XAZ9" s="107"/>
      <c r="XBA9" s="107"/>
      <c r="XBB9" s="107"/>
      <c r="XBC9" s="107"/>
      <c r="XBD9" s="107"/>
      <c r="XBE9" s="107"/>
      <c r="XBF9" s="107"/>
      <c r="XBG9" s="107"/>
      <c r="XBH9" s="107"/>
      <c r="XBI9" s="107"/>
      <c r="XBJ9" s="107"/>
      <c r="XBK9" s="107"/>
      <c r="XBL9" s="107"/>
      <c r="XBM9" s="107"/>
      <c r="XBN9" s="107"/>
      <c r="XBO9" s="107"/>
      <c r="XBP9" s="107"/>
      <c r="XBQ9" s="107"/>
      <c r="XBR9" s="107"/>
      <c r="XBS9" s="107"/>
      <c r="XBT9" s="107"/>
      <c r="XBU9" s="107"/>
      <c r="XBV9" s="107"/>
      <c r="XBW9" s="107"/>
      <c r="XBX9" s="107"/>
      <c r="XBY9" s="107"/>
      <c r="XBZ9" s="107"/>
      <c r="XCA9" s="107"/>
      <c r="XCB9" s="107"/>
      <c r="XCC9" s="107"/>
      <c r="XCD9" s="107"/>
      <c r="XCE9" s="107"/>
      <c r="XCF9" s="107"/>
      <c r="XCG9" s="107"/>
      <c r="XCH9" s="107"/>
      <c r="XCI9" s="107"/>
      <c r="XCJ9" s="107"/>
      <c r="XCK9" s="107"/>
      <c r="XCL9" s="107"/>
      <c r="XCM9" s="107"/>
      <c r="XCN9" s="107"/>
      <c r="XCO9" s="107"/>
      <c r="XCP9" s="107"/>
      <c r="XCQ9" s="107"/>
      <c r="XCR9" s="107"/>
      <c r="XCS9" s="107"/>
      <c r="XCT9" s="107"/>
      <c r="XCU9" s="107"/>
      <c r="XCV9" s="107"/>
      <c r="XCW9" s="107"/>
      <c r="XCX9" s="107"/>
      <c r="XCY9" s="107"/>
      <c r="XCZ9" s="107"/>
      <c r="XDA9" s="107"/>
      <c r="XDB9" s="107"/>
      <c r="XDC9" s="107"/>
      <c r="XDD9" s="107"/>
      <c r="XDE9" s="107"/>
      <c r="XDF9" s="107"/>
      <c r="XDG9" s="107"/>
      <c r="XDH9" s="107"/>
      <c r="XDI9" s="107"/>
      <c r="XDJ9" s="107"/>
      <c r="XDK9" s="107"/>
      <c r="XDL9" s="107"/>
      <c r="XDM9" s="107"/>
      <c r="XDN9" s="107"/>
      <c r="XDO9" s="107"/>
      <c r="XDP9" s="107"/>
      <c r="XDQ9" s="107"/>
      <c r="XDR9" s="107"/>
      <c r="XDS9" s="107"/>
      <c r="XDT9" s="107"/>
      <c r="XDU9" s="107"/>
      <c r="XDV9" s="107"/>
      <c r="XDW9" s="107"/>
      <c r="XDX9" s="107"/>
      <c r="XDY9" s="107"/>
      <c r="XDZ9" s="107"/>
      <c r="XEA9" s="107"/>
      <c r="XEB9" s="107"/>
      <c r="XEC9" s="107"/>
      <c r="XED9" s="107"/>
      <c r="XEE9" s="107"/>
      <c r="XEF9" s="107"/>
      <c r="XEG9" s="107"/>
      <c r="XEH9" s="107"/>
      <c r="XEI9" s="107"/>
      <c r="XEJ9" s="107"/>
      <c r="XEK9" s="107"/>
      <c r="XEL9" s="107"/>
      <c r="XEM9" s="107"/>
      <c r="XEN9" s="107"/>
      <c r="XEO9" s="107"/>
      <c r="XEP9" s="107"/>
      <c r="XEQ9" s="107"/>
      <c r="XER9" s="107"/>
      <c r="XES9" s="107"/>
      <c r="XET9" s="107"/>
      <c r="XEU9" s="107"/>
      <c r="XEV9" s="107"/>
      <c r="XEW9" s="107"/>
      <c r="XEX9" s="107"/>
      <c r="XEY9" s="107"/>
      <c r="XEZ9" s="107"/>
      <c r="XFA9" s="107"/>
      <c r="XFB9" s="107"/>
      <c r="XFC9" s="107"/>
      <c r="XFD9" s="107"/>
    </row>
    <row r="10" spans="1:16384" ht="15">
      <c r="A10" s="35" t="s">
        <v>125</v>
      </c>
      <c r="B10" s="165"/>
      <c r="C10" s="406"/>
      <c r="D10" s="407"/>
      <c r="E10" s="407"/>
      <c r="F10" s="407"/>
      <c r="G10" s="407"/>
      <c r="H10" s="407"/>
      <c r="I10" s="407"/>
      <c r="J10" s="407"/>
      <c r="K10" s="407"/>
      <c r="L10" s="407"/>
      <c r="M10" s="408"/>
      <c r="N10" s="354">
        <v>1977576</v>
      </c>
      <c r="O10" s="355">
        <f>N10*'Wskaźniki makroekonomiczne'!O$45</f>
        <v>2033421.3616315185</v>
      </c>
      <c r="P10" s="17">
        <f>O10*'Wskaźniki makroekonomiczne'!P$45</f>
        <v>2087105.1834199615</v>
      </c>
      <c r="Q10" s="17">
        <f>P10*'Wskaźniki makroekonomiczne'!Q$45</f>
        <v>2134593.3062838465</v>
      </c>
      <c r="R10" s="17">
        <f>Q10*'Wskaźniki makroekonomiczne'!R$45</f>
        <v>2252025.3761625853</v>
      </c>
      <c r="S10" s="17">
        <f>R10*'Wskaźniki makroekonomiczne'!S$45</f>
        <v>2377562.2986560576</v>
      </c>
      <c r="T10" s="17">
        <f>S10*'Wskaźniki makroekonomiczne'!T$45</f>
        <v>2518832.5454316116</v>
      </c>
      <c r="U10" s="17">
        <f>T10*'Wskaźniki makroekonomiczne'!U$45</f>
        <v>2565916.3479720703</v>
      </c>
      <c r="V10" s="17">
        <f>U10*'Wskaźniki makroekonomiczne'!V$45</f>
        <v>2827370.6676830114</v>
      </c>
      <c r="W10" s="17">
        <f>V10*'Wskaźniki makroekonomiczne'!W$45</f>
        <v>2917827.5761583522</v>
      </c>
      <c r="X10" s="17">
        <f>W10*'Wskaźniki makroekonomiczne'!X$45</f>
        <v>2997532.2046709871</v>
      </c>
      <c r="Y10" s="17">
        <f>X10*'Wskaźniki makroekonomiczne'!Y$45</f>
        <v>3075039.545687953</v>
      </c>
      <c r="Z10" s="17">
        <f>Y10*'Wskaźniki makroekonomiczne'!Z$45</f>
        <v>3157472.8735418608</v>
      </c>
      <c r="AA10" s="17">
        <f>Z10*'Wskaźniki makroekonomiczne'!AA$45</f>
        <v>3240055.6447050851</v>
      </c>
      <c r="AB10" s="17">
        <f>AA10*'Wskaźniki makroekonomiczne'!AB$45</f>
        <v>3325285.5054252381</v>
      </c>
      <c r="AC10" s="17">
        <f>AB10*'Wskaźniki makroekonomiczne'!AC$45</f>
        <v>3410585.8436491918</v>
      </c>
      <c r="AD10" s="17">
        <f>AC10*'Wskaźniki makroekonomiczne'!AD$45</f>
        <v>3495834.4030870032</v>
      </c>
      <c r="AE10" s="17">
        <f>AD10*'Wskaźniki makroekonomiczne'!AE$45</f>
        <v>3580901.1852555536</v>
      </c>
      <c r="AF10" s="17">
        <f>AE10*'Wskaźniki makroekonomiczne'!AF$45</f>
        <v>3668605.2627137299</v>
      </c>
      <c r="AG10" s="17">
        <f>AF10*'Wskaźniki makroekonomiczne'!AG$45</f>
        <v>3756057.7743827468</v>
      </c>
      <c r="AH10" s="17">
        <f>AG10*'Wskaźniki makroekonomiczne'!AH$45</f>
        <v>3846112.9577847933</v>
      </c>
      <c r="AI10" s="17">
        <f>AH10*'Wskaźniki makroekonomiczne'!AI$45</f>
        <v>3935720.4306240068</v>
      </c>
      <c r="AJ10" s="17">
        <f>AI10*'Wskaźniki makroekonomiczne'!AJ$45</f>
        <v>4024685.2267618519</v>
      </c>
      <c r="AK10" s="17">
        <f>AJ10*'Wskaźniki makroekonomiczne'!AK$45</f>
        <v>4112865.2120986301</v>
      </c>
      <c r="AL10" s="17">
        <f>AK10*'Wskaźniki makroekonomiczne'!AL$45</f>
        <v>4200065.8880949197</v>
      </c>
      <c r="AM10" s="17">
        <f>AL10*'Wskaźniki makroekonomiczne'!AM$45</f>
        <v>4286089.6808024598</v>
      </c>
      <c r="AN10" s="17">
        <f>AM10*'Wskaźniki makroekonomiczne'!AN$45</f>
        <v>4370730.855635656</v>
      </c>
      <c r="AO10" s="17">
        <f>AN10*'Wskaźniki makroekonomiczne'!AO$45</f>
        <v>4457322.6160864551</v>
      </c>
      <c r="AP10" s="17">
        <f>AO10*'Wskaźniki makroekonomiczne'!AP$45</f>
        <v>4538685.0005377317</v>
      </c>
      <c r="AQ10" s="17">
        <f>AP10*'Wskaźniki makroekonomiczne'!AQ$45</f>
        <v>4621754.9813299403</v>
      </c>
      <c r="AR10" s="17">
        <f>AQ10*'Wskaźniki makroekonomiczne'!AR$45</f>
        <v>4706536.4455040814</v>
      </c>
      <c r="AS10" s="17">
        <f>AR10*'Wskaźniki makroekonomiczne'!AS$45</f>
        <v>4789286.1546147885</v>
      </c>
      <c r="AT10" s="17">
        <f>AS10*'Wskaźniki makroekonomiczne'!AT$45</f>
        <v>4869823.3741847919</v>
      </c>
      <c r="AU10" s="17">
        <f>AT10*'Wskaźniki makroekonomiczne'!AU$45</f>
        <v>4947969.5533416495</v>
      </c>
      <c r="AV10" s="17">
        <f>AU10*'Wskaźniki makroekonomiczne'!AV$45</f>
        <v>5027544.0795056028</v>
      </c>
      <c r="AW10" s="17">
        <f>AV10*'Wskaźniki makroekonomiczne'!AW$45</f>
        <v>5108533.7479145788</v>
      </c>
      <c r="AX10" s="17">
        <f>AW10*'Wskaźniki makroekonomiczne'!AX$45</f>
        <v>5190953.0706666466</v>
      </c>
      <c r="AY10" s="17">
        <f>AX10*'Wskaźniki makroekonomiczne'!AY$45</f>
        <v>5270618.5775298877</v>
      </c>
      <c r="AZ10" s="17">
        <f>AY10*'Wskaźniki makroekonomiczne'!AZ$45</f>
        <v>5350803.4451973205</v>
      </c>
      <c r="BA10" s="17">
        <f>AZ10*'Wskaźniki makroekonomiczne'!BA$45</f>
        <v>5432208.2100947015</v>
      </c>
      <c r="BB10" s="17">
        <f>BA10*'Wskaźniki makroekonomiczne'!BB$45</f>
        <v>5514851.4312007381</v>
      </c>
      <c r="BC10" s="17">
        <f>BB10*'Wskaźniki makroekonomiczne'!BC$45</f>
        <v>5598751.9498422574</v>
      </c>
      <c r="BD10" s="17">
        <f>BC10*'Wskaźniki makroekonomiczne'!BD$45</f>
        <v>5683928.8939897278</v>
      </c>
      <c r="BE10" s="17">
        <f>BD10*'Wskaźniki makroekonomiczne'!BE$45</f>
        <v>5774971.3235489177</v>
      </c>
      <c r="BF10" s="17">
        <f>BE10*'Wskaźniki makroekonomiczne'!BF$45</f>
        <v>5867472.0268012928</v>
      </c>
      <c r="BG10" s="17">
        <f>BF10*'Wskaźniki makroekonomiczne'!BG$45</f>
        <v>5961454.3616710044</v>
      </c>
      <c r="BH10" s="17">
        <f>BG10*'Wskaźniki makroekonomiczne'!BH$45</f>
        <v>6061734.8200091794</v>
      </c>
      <c r="BI10" s="17">
        <f>BH10*'Wskaźniki makroekonomiczne'!BI$45</f>
        <v>6163702.1436178787</v>
      </c>
    </row>
    <row r="11" spans="1:16384" ht="15">
      <c r="A11" s="35" t="s">
        <v>126</v>
      </c>
      <c r="B11" s="165"/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354">
        <v>2213180</v>
      </c>
      <c r="O11" s="355">
        <f>N11*'Wskaźniki makroekonomiczne'!O$45</f>
        <v>2275678.6536323479</v>
      </c>
      <c r="P11" s="17">
        <f>O11*'Wskaźniki makroekonomiczne'!P$45</f>
        <v>2335758.2463790979</v>
      </c>
      <c r="Q11" s="17">
        <f>P11*'Wskaźniki makroekonomiczne'!Q$45</f>
        <v>2388903.9984310507</v>
      </c>
      <c r="R11" s="17">
        <f>Q11*'Wskaźniki makroekonomiczne'!R$45</f>
        <v>2520326.6635595853</v>
      </c>
      <c r="S11" s="17">
        <f>R11*'Wskaźniki makroekonomiczne'!S$45</f>
        <v>2660819.7753914963</v>
      </c>
      <c r="T11" s="17">
        <f>S11*'Wskaźniki makroekonomiczne'!T$45</f>
        <v>2818920.6447177427</v>
      </c>
      <c r="U11" s="17">
        <f>T11*'Wskaźniki makroekonomiczne'!U$45</f>
        <v>2871613.9066234762</v>
      </c>
      <c r="V11" s="17">
        <f>U11*'Wskaźniki makroekonomiczne'!V$45</f>
        <v>3164217.3116495591</v>
      </c>
      <c r="W11" s="17">
        <f>V11*'Wskaźniki makroekonomiczne'!W$45</f>
        <v>3265451.0547266672</v>
      </c>
      <c r="X11" s="17">
        <f>W11*'Wskaźniki makroekonomiczne'!X$45</f>
        <v>3354651.5151547841</v>
      </c>
      <c r="Y11" s="17">
        <f>X11*'Wskaźniki makroekonomiczne'!Y$45</f>
        <v>3441392.9081489993</v>
      </c>
      <c r="Z11" s="17">
        <f>Y11*'Wskaźniki makroekonomiczne'!Z$45</f>
        <v>3533647.1590802968</v>
      </c>
      <c r="AA11" s="17">
        <f>Z11*'Wskaźniki makroekonomiczne'!AA$45</f>
        <v>3626068.6576639288</v>
      </c>
      <c r="AB11" s="17">
        <f>AA11*'Wskaźniki makroekonomiczne'!AB$45</f>
        <v>3721452.6141584595</v>
      </c>
      <c r="AC11" s="17">
        <f>AB11*'Wskaźniki makroekonomiczne'!AC$45</f>
        <v>3816915.4446896203</v>
      </c>
      <c r="AD11" s="17">
        <f>AC11*'Wskaźniki makroekonomiczne'!AD$45</f>
        <v>3912320.3276253836</v>
      </c>
      <c r="AE11" s="17">
        <f>AD11*'Wskaźniki makroekonomiczne'!AE$45</f>
        <v>4007521.7767528975</v>
      </c>
      <c r="AF11" s="17">
        <f>AE11*'Wskaźniki makroekonomiczne'!AF$45</f>
        <v>4105674.7226568158</v>
      </c>
      <c r="AG11" s="17">
        <f>AF11*'Wskaźniki makroekonomiczne'!AG$45</f>
        <v>4203546.1317837648</v>
      </c>
      <c r="AH11" s="17">
        <f>AG11*'Wskaźniki makroekonomiczne'!AH$45</f>
        <v>4304330.2891571056</v>
      </c>
      <c r="AI11" s="17">
        <f>AH11*'Wskaźniki makroekonomiczne'!AI$45</f>
        <v>4404613.3967283396</v>
      </c>
      <c r="AJ11" s="17">
        <f>AI11*'Wskaźniki makroekonomiczne'!AJ$45</f>
        <v>4504177.2605274329</v>
      </c>
      <c r="AK11" s="17">
        <f>AJ11*'Wskaźniki makroekonomiczne'!AK$45</f>
        <v>4602862.8129146239</v>
      </c>
      <c r="AL11" s="17">
        <f>AK11*'Wskaźniki makroekonomiczne'!AL$45</f>
        <v>4700452.3832277087</v>
      </c>
      <c r="AM11" s="17">
        <f>AL11*'Wskaźniki makroekonomiczne'!AM$45</f>
        <v>4796724.8589982856</v>
      </c>
      <c r="AN11" s="17">
        <f>AM11*'Wskaźniki makroekonomiczne'!AN$45</f>
        <v>4891449.994880463</v>
      </c>
      <c r="AO11" s="17">
        <f>AN11*'Wskaźniki makroekonomiczne'!AO$45</f>
        <v>4988358.1048061997</v>
      </c>
      <c r="AP11" s="17">
        <f>AO11*'Wskaźniki makroekonomiczne'!AP$45</f>
        <v>5079413.8225231804</v>
      </c>
      <c r="AQ11" s="17">
        <f>AP11*'Wskaźniki makroekonomiczne'!AQ$45</f>
        <v>5172380.5758058354</v>
      </c>
      <c r="AR11" s="17">
        <f>AQ11*'Wskaźniki makroekonomiczne'!AR$45</f>
        <v>5267262.7147885729</v>
      </c>
      <c r="AS11" s="17">
        <f>AR11*'Wskaźniki makroekonomiczne'!AS$45</f>
        <v>5359871.0399349313</v>
      </c>
      <c r="AT11" s="17">
        <f>AS11*'Wskaźniki makroekonomiczne'!AT$45</f>
        <v>5450003.2844645679</v>
      </c>
      <c r="AU11" s="17">
        <f>AT11*'Wskaźniki makroekonomiczne'!AU$45</f>
        <v>5537459.625351782</v>
      </c>
      <c r="AV11" s="17">
        <f>AU11*'Wskaźniki makroekonomiczne'!AV$45</f>
        <v>5626514.4833271718</v>
      </c>
      <c r="AW11" s="17">
        <f>AV11*'Wskaźniki makroekonomiczne'!AW$45</f>
        <v>5717153.0804427201</v>
      </c>
      <c r="AX11" s="17">
        <f>AW11*'Wskaźniki makroekonomiczne'!AX$45</f>
        <v>5809391.6577355377</v>
      </c>
      <c r="AY11" s="17">
        <f>AX11*'Wskaźniki makroekonomiczne'!AY$45</f>
        <v>5898548.3356480869</v>
      </c>
      <c r="AZ11" s="17">
        <f>AY11*'Wskaźniki makroekonomiczne'!AZ$45</f>
        <v>5988286.2498542713</v>
      </c>
      <c r="BA11" s="17">
        <f>AZ11*'Wskaźniki makroekonomiczne'!BA$45</f>
        <v>6079389.3971293122</v>
      </c>
      <c r="BB11" s="17">
        <f>BA11*'Wskaźniki makroekonomiczne'!BB$45</f>
        <v>6171878.547527303</v>
      </c>
      <c r="BC11" s="17">
        <f>BB11*'Wskaźniki makroekonomiczne'!BC$45</f>
        <v>6265774.7870887853</v>
      </c>
      <c r="BD11" s="17">
        <f>BC11*'Wskaźniki makroekonomiczne'!BD$45</f>
        <v>6361099.5226480244</v>
      </c>
      <c r="BE11" s="17">
        <f>BD11*'Wskaźniki makroekonomiczne'!BE$45</f>
        <v>6462988.5444867844</v>
      </c>
      <c r="BF11" s="17">
        <f>BE11*'Wskaźniki makroekonomiczne'!BF$45</f>
        <v>6566509.5754985334</v>
      </c>
      <c r="BG11" s="17">
        <f>BF11*'Wskaźniki makroekonomiczne'!BG$45</f>
        <v>6671688.7564184824</v>
      </c>
      <c r="BH11" s="17">
        <f>BG11*'Wskaźniki makroekonomiczne'!BH$45</f>
        <v>6783916.4052091651</v>
      </c>
      <c r="BI11" s="17">
        <f>BH11*'Wskaźniki makroekonomiczne'!BI$45</f>
        <v>6898031.8886415595</v>
      </c>
    </row>
    <row r="12" spans="1:16384" ht="15">
      <c r="A12" s="35" t="s">
        <v>127</v>
      </c>
      <c r="B12" s="165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354">
        <v>30420</v>
      </c>
      <c r="O12" s="355">
        <f>N12*'Wskaźniki makroekonomiczne'!O$45</f>
        <v>31279.039501304018</v>
      </c>
      <c r="P12" s="17">
        <f>O12*'Wskaźniki makroekonomiczne'!P$45</f>
        <v>32104.829184635753</v>
      </c>
      <c r="Q12" s="17">
        <f>P12*'Wskaźniki makroekonomiczne'!Q$45</f>
        <v>32835.313726074048</v>
      </c>
      <c r="R12" s="17">
        <f>Q12*'Wskaźniki makroekonomiczne'!R$45</f>
        <v>34641.708810617572</v>
      </c>
      <c r="S12" s="17">
        <f>R12*'Wskaźniki makroekonomiczne'!S$45</f>
        <v>36572.776533047167</v>
      </c>
      <c r="T12" s="17">
        <f>S12*'Wskaźniki makroekonomiczne'!T$45</f>
        <v>38745.861616458555</v>
      </c>
      <c r="U12" s="17">
        <f>T12*'Wskaźniki makroekonomiczne'!U$45</f>
        <v>39470.126713365455</v>
      </c>
      <c r="V12" s="17">
        <f>U12*'Wskaźniki makroekonomiczne'!V$45</f>
        <v>43491.939480918678</v>
      </c>
      <c r="W12" s="17">
        <f>V12*'Wskaźniki makroekonomiczne'!W$45</f>
        <v>44883.390002071785</v>
      </c>
      <c r="X12" s="17">
        <f>W12*'Wskaźniki makroekonomiczne'!X$45</f>
        <v>46109.443918257231</v>
      </c>
      <c r="Y12" s="17">
        <f>X12*'Wskaźniki makroekonomiczne'!Y$45</f>
        <v>47301.698129339937</v>
      </c>
      <c r="Z12" s="17">
        <f>Y12*'Wskaźniki makroekonomiczne'!Z$45</f>
        <v>48569.726176462209</v>
      </c>
      <c r="AA12" s="17">
        <f>Z12*'Wskaźniki makroekonomiczne'!AA$45</f>
        <v>49840.053030542804</v>
      </c>
      <c r="AB12" s="17">
        <f>AA12*'Wskaźniki makroekonomiczne'!AB$45</f>
        <v>51151.098655644979</v>
      </c>
      <c r="AC12" s="17">
        <f>AB12*'Wskaźniki makroekonomiczne'!AC$45</f>
        <v>52463.228398710569</v>
      </c>
      <c r="AD12" s="17">
        <f>AC12*'Wskaźniki makroekonomiczne'!AD$45</f>
        <v>53774.561656243131</v>
      </c>
      <c r="AE12" s="17">
        <f>AD12*'Wskaźniki makroekonomiczne'!AE$45</f>
        <v>55083.098730705657</v>
      </c>
      <c r="AF12" s="17">
        <f>AE12*'Wskaźniki makroekonomiczne'!AF$45</f>
        <v>56432.203916184102</v>
      </c>
      <c r="AG12" s="17">
        <f>AF12*'Wskaźniki makroekonomiczne'!AG$45</f>
        <v>57777.439398902083</v>
      </c>
      <c r="AH12" s="17">
        <f>AG12*'Wskaźniki makroekonomiczne'!AH$45</f>
        <v>59162.7103968765</v>
      </c>
      <c r="AI12" s="17">
        <f>AH12*'Wskaźniki makroekonomiczne'!AI$45</f>
        <v>60541.09450134018</v>
      </c>
      <c r="AJ12" s="17">
        <f>AI12*'Wskaźniki makroekonomiczne'!AJ$45</f>
        <v>61909.592651860439</v>
      </c>
      <c r="AK12" s="17">
        <f>AJ12*'Wskaźniki makroekonomiczne'!AK$45</f>
        <v>63266.018475163713</v>
      </c>
      <c r="AL12" s="17">
        <f>AK12*'Wskaźniki makroekonomiczne'!AL$45</f>
        <v>64607.380103645817</v>
      </c>
      <c r="AM12" s="17">
        <f>AL12*'Wskaźniki makroekonomiczne'!AM$45</f>
        <v>65930.638362323807</v>
      </c>
      <c r="AN12" s="17">
        <f>AM12*'Wskaźniki makroekonomiczne'!AN$45</f>
        <v>67232.628545470157</v>
      </c>
      <c r="AO12" s="17">
        <f>AN12*'Wskaźniki makroekonomiczne'!AO$45</f>
        <v>68564.623549916665</v>
      </c>
      <c r="AP12" s="17">
        <f>AO12*'Wskaźniki makroekonomiczne'!AP$45</f>
        <v>69816.177844167731</v>
      </c>
      <c r="AQ12" s="17">
        <f>AP12*'Wskaźniki makroekonomiczne'!AQ$45</f>
        <v>71093.999184889384</v>
      </c>
      <c r="AR12" s="17">
        <f>AQ12*'Wskaźniki makroekonomiczne'!AR$45</f>
        <v>72398.147364366378</v>
      </c>
      <c r="AS12" s="17">
        <f>AR12*'Wskaźniki makroekonomiczne'!AS$45</f>
        <v>73671.042136121148</v>
      </c>
      <c r="AT12" s="17">
        <f>AS12*'Wskaźniki makroekonomiczne'!AT$45</f>
        <v>74909.90335779835</v>
      </c>
      <c r="AU12" s="17">
        <f>AT12*'Wskaźniki makroekonomiczne'!AU$45</f>
        <v>76111.984476274505</v>
      </c>
      <c r="AV12" s="17">
        <f>AU12*'Wskaźniki makroekonomiczne'!AV$45</f>
        <v>77336.037097214212</v>
      </c>
      <c r="AW12" s="17">
        <f>AV12*'Wskaźniki makroekonomiczne'!AW$45</f>
        <v>78581.858098784345</v>
      </c>
      <c r="AX12" s="17">
        <f>AW12*'Wskaźniki makroekonomiczne'!AX$45</f>
        <v>79849.670712872452</v>
      </c>
      <c r="AY12" s="17">
        <f>AX12*'Wskaźniki makroekonomiczne'!AY$45</f>
        <v>81075.12284152885</v>
      </c>
      <c r="AZ12" s="17">
        <f>AY12*'Wskaźniki makroekonomiczne'!AZ$45</f>
        <v>82308.564021257625</v>
      </c>
      <c r="BA12" s="17">
        <f>AZ12*'Wskaźniki makroekonomiczne'!BA$45</f>
        <v>83560.770231374627</v>
      </c>
      <c r="BB12" s="17">
        <f>BA12*'Wskaźniki makroekonomiczne'!BB$45</f>
        <v>84832.02695478026</v>
      </c>
      <c r="BC12" s="17">
        <f>BB12*'Wskaźniki makroekonomiczne'!BC$45</f>
        <v>86122.624017585942</v>
      </c>
      <c r="BD12" s="17">
        <f>BC12*'Wskaźniki makroekonomiczne'!BD$45</f>
        <v>87432.855655189778</v>
      </c>
      <c r="BE12" s="17">
        <f>BD12*'Wskaźniki makroekonomiczne'!BE$45</f>
        <v>88833.312935815426</v>
      </c>
      <c r="BF12" s="17">
        <f>BE12*'Wskaźniki makroekonomiczne'!BF$45</f>
        <v>90256.202065202742</v>
      </c>
      <c r="BG12" s="17">
        <f>BF12*'Wskaźniki makroekonomiczne'!BG$45</f>
        <v>91701.882345877995</v>
      </c>
      <c r="BH12" s="17">
        <f>BG12*'Wskaźniki makroekonomiczne'!BH$45</f>
        <v>93244.443310739676</v>
      </c>
      <c r="BI12" s="17">
        <f>BH12*'Wskaźniki makroekonomiczne'!BI$45</f>
        <v>94812.952427039942</v>
      </c>
    </row>
    <row r="13" spans="1:16384" ht="15">
      <c r="A13" s="129" t="s">
        <v>196</v>
      </c>
      <c r="B13" s="165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354">
        <f>N11*$B$4+N12*$B$5</f>
        <v>597937.60000000009</v>
      </c>
      <c r="O13" s="355">
        <f t="shared" ref="O13:AU13" si="2">O11*$B$4+O12*$B$5</f>
        <v>614822.9391753755</v>
      </c>
      <c r="P13" s="17">
        <f t="shared" si="2"/>
        <v>631054.71765519597</v>
      </c>
      <c r="Q13" s="17">
        <f t="shared" si="2"/>
        <v>645413.17174936796</v>
      </c>
      <c r="R13" s="17">
        <f t="shared" si="2"/>
        <v>680919.79704534914</v>
      </c>
      <c r="S13" s="17">
        <f t="shared" si="2"/>
        <v>718876.99623624398</v>
      </c>
      <c r="T13" s="17">
        <f t="shared" si="2"/>
        <v>761591.30522279243</v>
      </c>
      <c r="U13" s="17">
        <f t="shared" si="2"/>
        <v>775827.50948999426</v>
      </c>
      <c r="V13" s="17">
        <f t="shared" si="2"/>
        <v>854880.53624476516</v>
      </c>
      <c r="W13" s="17">
        <f t="shared" si="2"/>
        <v>882230.98283046659</v>
      </c>
      <c r="X13" s="17">
        <f t="shared" si="2"/>
        <v>906330.3824397542</v>
      </c>
      <c r="Y13" s="17">
        <f t="shared" si="2"/>
        <v>929765.41273445147</v>
      </c>
      <c r="Z13" s="17">
        <f t="shared" si="2"/>
        <v>954689.85873145924</v>
      </c>
      <c r="AA13" s="17">
        <f t="shared" si="2"/>
        <v>979659.4902352232</v>
      </c>
      <c r="AB13" s="17">
        <f t="shared" si="2"/>
        <v>1005429.4926863768</v>
      </c>
      <c r="AC13" s="17">
        <f t="shared" si="2"/>
        <v>1031220.8046343472</v>
      </c>
      <c r="AD13" s="17">
        <f t="shared" si="2"/>
        <v>1056996.4608082196</v>
      </c>
      <c r="AE13" s="17">
        <f t="shared" si="2"/>
        <v>1082717.1550164756</v>
      </c>
      <c r="AF13" s="17">
        <f t="shared" si="2"/>
        <v>1109235.2587887484</v>
      </c>
      <c r="AG13" s="17">
        <f t="shared" si="2"/>
        <v>1135677.2994189665</v>
      </c>
      <c r="AH13" s="17">
        <f t="shared" si="2"/>
        <v>1162906.2808745361</v>
      </c>
      <c r="AI13" s="17">
        <f t="shared" si="2"/>
        <v>1189999.89308036</v>
      </c>
      <c r="AJ13" s="17">
        <f t="shared" si="2"/>
        <v>1216899.1862995094</v>
      </c>
      <c r="AK13" s="17">
        <f t="shared" si="2"/>
        <v>1243561.1850294233</v>
      </c>
      <c r="AL13" s="17">
        <f t="shared" si="2"/>
        <v>1269927.0809159023</v>
      </c>
      <c r="AM13" s="17">
        <f t="shared" si="2"/>
        <v>1295937.135727674</v>
      </c>
      <c r="AN13" s="17">
        <f t="shared" si="2"/>
        <v>1321529.1437925685</v>
      </c>
      <c r="AO13" s="17">
        <f t="shared" si="2"/>
        <v>1347710.9286765503</v>
      </c>
      <c r="AP13" s="17">
        <f t="shared" si="2"/>
        <v>1372311.565460711</v>
      </c>
      <c r="AQ13" s="17">
        <f t="shared" si="2"/>
        <v>1397428.5091063352</v>
      </c>
      <c r="AR13" s="17">
        <f t="shared" si="2"/>
        <v>1423062.93489466</v>
      </c>
      <c r="AS13" s="17">
        <f t="shared" si="2"/>
        <v>1448083.0415638119</v>
      </c>
      <c r="AT13" s="17">
        <f t="shared" si="2"/>
        <v>1472434.1824455585</v>
      </c>
      <c r="AU13" s="17">
        <f t="shared" si="2"/>
        <v>1496062.3711039063</v>
      </c>
      <c r="AV13" s="17">
        <f t="shared" ref="AV13:AY13" si="3">AV11*$B$4+AV12*$B$5</f>
        <v>1520122.4331170034</v>
      </c>
      <c r="AW13" s="17">
        <f t="shared" si="3"/>
        <v>1544610.3759082078</v>
      </c>
      <c r="AX13" s="17">
        <f t="shared" si="3"/>
        <v>1569530.5873387656</v>
      </c>
      <c r="AY13" s="17">
        <f t="shared" si="3"/>
        <v>1593618.158171234</v>
      </c>
      <c r="AZ13" s="17">
        <f t="shared" ref="AZ13:BI13" si="4">AZ11*$B$4+AZ12*$B$5</f>
        <v>1617862.7623378413</v>
      </c>
      <c r="BA13" s="17">
        <f t="shared" si="4"/>
        <v>1642476.2132248385</v>
      </c>
      <c r="BB13" s="17">
        <f t="shared" si="4"/>
        <v>1667464.1223036363</v>
      </c>
      <c r="BC13" s="17">
        <f t="shared" si="4"/>
        <v>1692832.1864160977</v>
      </c>
      <c r="BD13" s="17">
        <f t="shared" si="4"/>
        <v>1718586.1890733268</v>
      </c>
      <c r="BE13" s="17">
        <f t="shared" si="4"/>
        <v>1746113.6731390674</v>
      </c>
      <c r="BF13" s="17">
        <f t="shared" si="4"/>
        <v>1774082.0791578689</v>
      </c>
      <c r="BG13" s="17">
        <f t="shared" si="4"/>
        <v>1802498.4696047551</v>
      </c>
      <c r="BH13" s="17">
        <f t="shared" si="4"/>
        <v>1832819.1534043304</v>
      </c>
      <c r="BI13" s="17">
        <f t="shared" si="4"/>
        <v>1863649.875842815</v>
      </c>
    </row>
    <row r="14" spans="1:16384" ht="15">
      <c r="A14" s="93" t="s">
        <v>155</v>
      </c>
      <c r="B14" s="165"/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354">
        <v>19449</v>
      </c>
      <c r="O14" s="355">
        <f>N14*'Wskaźniki makroekonomiczne'!O$45</f>
        <v>19998.226142697629</v>
      </c>
      <c r="P14" s="17">
        <f>O14*'Wskaźniki makroekonomiczne'!P$45</f>
        <v>20526.194043786352</v>
      </c>
      <c r="Q14" s="17">
        <f>P14*'Wskaźniki makroekonomiczne'!Q$45</f>
        <v>20993.228686995866</v>
      </c>
      <c r="R14" s="17">
        <f>Q14*'Wskaźniki makroekonomiczne'!R$45</f>
        <v>22148.145780989522</v>
      </c>
      <c r="S14" s="17">
        <f>R14*'Wskaźniki makroekonomiczne'!S$45</f>
        <v>23382.772215359451</v>
      </c>
      <c r="T14" s="17">
        <f>S14*'Wskaźniki makroekonomiczne'!T$45</f>
        <v>24772.132234664779</v>
      </c>
      <c r="U14" s="17">
        <f>T14*'Wskaźniki makroekonomiczne'!U$45</f>
        <v>25235.190481533362</v>
      </c>
      <c r="V14" s="17">
        <f>U14*'Wskaźniki makroekonomiczne'!V$45</f>
        <v>27806.532904812215</v>
      </c>
      <c r="W14" s="17">
        <f>V14*'Wskaźniki makroekonomiczne'!W$45</f>
        <v>28696.155560496198</v>
      </c>
      <c r="X14" s="17">
        <f>W14*'Wskaźniki makroekonomiczne'!X$45</f>
        <v>29480.032043595831</v>
      </c>
      <c r="Y14" s="17">
        <f>X14*'Wskaźniki makroekonomiczne'!Y$45</f>
        <v>30242.298715237765</v>
      </c>
      <c r="Z14" s="17">
        <f>Y14*'Wskaźniki makroekonomiczne'!Z$45</f>
        <v>31053.011321696707</v>
      </c>
      <c r="AA14" s="17">
        <f>Z14*'Wskaźniki makroekonomiczne'!AA$45</f>
        <v>31865.193668344094</v>
      </c>
      <c r="AB14" s="17">
        <f>AA14*'Wskaźniki makroekonomiczne'!AB$45</f>
        <v>32703.409525103205</v>
      </c>
      <c r="AC14" s="17">
        <f>AB14*'Wskaźniki makroekonomiczne'!AC$45</f>
        <v>33542.31851171999</v>
      </c>
      <c r="AD14" s="17">
        <f>AC14*'Wskaźniki makroekonomiczne'!AD$45</f>
        <v>34380.718266018179</v>
      </c>
      <c r="AE14" s="17">
        <f>AD14*'Wskaźniki makroekonomiczne'!AE$45</f>
        <v>35217.330283152354</v>
      </c>
      <c r="AF14" s="17">
        <f>AE14*'Wskaźniki makroekonomiczne'!AF$45</f>
        <v>36079.879486057362</v>
      </c>
      <c r="AG14" s="17">
        <f>AF14*'Wskaźniki makroekonomiczne'!AG$45</f>
        <v>36939.954597937118</v>
      </c>
      <c r="AH14" s="17">
        <f>AG14*'Wskaźniki makroekonomiczne'!AH$45</f>
        <v>37825.626380961592</v>
      </c>
      <c r="AI14" s="17">
        <f>AH14*'Wskaźniki makroekonomiczne'!AI$45</f>
        <v>38706.895034732603</v>
      </c>
      <c r="AJ14" s="17">
        <f>AI14*'Wskaźniki makroekonomiczne'!AJ$45</f>
        <v>39581.843112624403</v>
      </c>
      <c r="AK14" s="17">
        <f>AJ14*'Wskaźniki makroekonomiczne'!AK$45</f>
        <v>40449.072758825103</v>
      </c>
      <c r="AL14" s="17">
        <f>AK14*'Wskaźniki makroekonomiczne'!AL$45</f>
        <v>41306.671125437482</v>
      </c>
      <c r="AM14" s="17">
        <f>AL14*'Wskaźniki makroekonomiczne'!AM$45</f>
        <v>42152.695118633674</v>
      </c>
      <c r="AN14" s="17">
        <f>AM14*'Wskaźniki makroekonomiczne'!AN$45</f>
        <v>42985.121386615705</v>
      </c>
      <c r="AO14" s="17">
        <f>AN14*'Wskaźniki makroekonomiczne'!AO$45</f>
        <v>43836.731210464488</v>
      </c>
      <c r="AP14" s="17">
        <f>AO14*'Wskaźniki makroekonomiczne'!AP$45</f>
        <v>44636.911337646896</v>
      </c>
      <c r="AQ14" s="17">
        <f>AP14*'Wskaźniki makroekonomiczne'!AQ$45</f>
        <v>45453.885277676338</v>
      </c>
      <c r="AR14" s="17">
        <f>AQ14*'Wskaźniki makroekonomiczne'!AR$45</f>
        <v>46287.691258696977</v>
      </c>
      <c r="AS14" s="17">
        <f>AR14*'Wskaźniki makroekonomiczne'!AS$45</f>
        <v>47101.515401230135</v>
      </c>
      <c r="AT14" s="17">
        <f>AS14*'Wskaźniki makroekonomiczne'!AT$45</f>
        <v>47893.580223728488</v>
      </c>
      <c r="AU14" s="17">
        <f>AT14*'Wskaźniki makroekonomiczne'!AU$45</f>
        <v>48662.129719890312</v>
      </c>
      <c r="AV14" s="17">
        <f>AU14*'Wskaźniki makroekonomiczne'!AV$45</f>
        <v>49444.726676650876</v>
      </c>
      <c r="AW14" s="17">
        <f>AV14*'Wskaźniki makroekonomiczne'!AW$45</f>
        <v>50241.24122824645</v>
      </c>
      <c r="AX14" s="17">
        <f>AW14*'Wskaźniki makroekonomiczne'!AX$45</f>
        <v>51051.816097786214</v>
      </c>
      <c r="AY14" s="17">
        <f>AX14*'Wskaźniki makroekonomiczne'!AY$45</f>
        <v>51835.307828563273</v>
      </c>
      <c r="AZ14" s="17">
        <f>AY14*'Wskaźniki makroekonomiczne'!AZ$45</f>
        <v>52623.907352052585</v>
      </c>
      <c r="BA14" s="17">
        <f>AZ14*'Wskaźniki makroekonomiczne'!BA$45</f>
        <v>53424.504281065259</v>
      </c>
      <c r="BB14" s="17">
        <f>BA14*'Wskaźniki makroekonomiczne'!BB$45</f>
        <v>54237.281138840284</v>
      </c>
      <c r="BC14" s="17">
        <f>BB14*'Wskaźniki makroekonomiczne'!BC$45</f>
        <v>55062.423225444749</v>
      </c>
      <c r="BD14" s="17">
        <f>BC14*'Wskaźniki makroekonomiczne'!BD$45</f>
        <v>55900.118660019274</v>
      </c>
      <c r="BE14" s="17">
        <f>BD14*'Wskaźniki makroekonomiczne'!BE$45</f>
        <v>56795.499779377868</v>
      </c>
      <c r="BF14" s="17">
        <f>BE14*'Wskaźniki makroekonomiczne'!BF$45</f>
        <v>57705.2226813323</v>
      </c>
      <c r="BG14" s="17">
        <f>BF14*'Wskaźniki makroekonomiczne'!BG$45</f>
        <v>58629.517085633845</v>
      </c>
      <c r="BH14" s="17">
        <f>BG14*'Wskaźniki makroekonomiczne'!BH$45</f>
        <v>59615.752069381204</v>
      </c>
      <c r="BI14" s="17">
        <f>BH14*'Wskaźniki makroekonomiczne'!BI$45</f>
        <v>60618.576980719925</v>
      </c>
    </row>
    <row r="15" spans="1:16384" ht="15">
      <c r="A15" s="118" t="s">
        <v>156</v>
      </c>
    </row>
    <row r="16" spans="1:16384"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</row>
    <row r="17" spans="1:46" ht="15">
      <c r="A17" s="29" t="s">
        <v>209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hidden="1"/>
    <row r="19" spans="1:46" hidden="1"/>
  </sheetData>
  <mergeCells count="7">
    <mergeCell ref="B16:M16"/>
    <mergeCell ref="C9:M9"/>
    <mergeCell ref="C10:M10"/>
    <mergeCell ref="C11:M11"/>
    <mergeCell ref="C12:M12"/>
    <mergeCell ref="C13:M13"/>
    <mergeCell ref="C14:M14"/>
  </mergeCells>
  <pageMargins left="0.7" right="0.7" top="0.75" bottom="0.75" header="0.3" footer="0.3"/>
  <pageSetup paperSize="9" orientation="portrait" r:id="rId1"/>
  <ignoredErrors>
    <ignoredError sqref="O13:AT13 BJ13:XFD1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2"/>
  <sheetViews>
    <sheetView showGridLines="0" workbookViewId="0">
      <pane xSplit="1" ySplit="1" topLeftCell="B2" activePane="bottomRight" state="frozen"/>
      <selection activeCell="C2" sqref="C2"/>
      <selection pane="topRight" activeCell="C2" sqref="C2"/>
      <selection pane="bottomLeft" activeCell="C2" sqref="C2"/>
      <selection pane="bottomRight" activeCell="B2" sqref="B2"/>
    </sheetView>
  </sheetViews>
  <sheetFormatPr defaultColWidth="0" defaultRowHeight="14.25" zeroHeight="1" outlineLevelRow="1"/>
  <cols>
    <col min="1" max="1" width="17.25" bestFit="1" customWidth="1"/>
    <col min="2" max="2" width="24.625" customWidth="1"/>
    <col min="3" max="3" width="9" customWidth="1"/>
    <col min="4" max="6" width="0.875" customWidth="1"/>
    <col min="7" max="47" width="7.625" customWidth="1"/>
    <col min="48" max="61" width="9" customWidth="1"/>
    <col min="62" max="16384" width="9" hidden="1"/>
  </cols>
  <sheetData>
    <row r="1" spans="1:61" s="41" customFormat="1" ht="20.100000000000001" customHeight="1">
      <c r="A1" s="91" t="s">
        <v>157</v>
      </c>
      <c r="B1" s="36"/>
      <c r="C1" s="37"/>
      <c r="D1" s="36"/>
      <c r="E1" s="37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</row>
    <row r="2" spans="1:61" ht="15" customHeight="1"/>
    <row r="3" spans="1:61" s="92" customFormat="1" ht="15" hidden="1" customHeight="1" outlineLevel="1">
      <c r="A3" s="6" t="s">
        <v>82</v>
      </c>
      <c r="B3" s="6"/>
      <c r="C3" s="6"/>
      <c r="D3" s="6"/>
      <c r="E3" s="6"/>
      <c r="F3" s="6"/>
      <c r="G3" s="6"/>
      <c r="H3" s="6"/>
      <c r="I3" s="6"/>
    </row>
    <row r="4" spans="1:61" ht="15" hidden="1" customHeight="1" outlineLevel="1">
      <c r="A4" s="90" t="s">
        <v>83</v>
      </c>
      <c r="B4" s="94" t="s">
        <v>158</v>
      </c>
      <c r="C4" s="94" t="s">
        <v>84</v>
      </c>
    </row>
    <row r="5" spans="1:61" ht="15" hidden="1" customHeight="1" outlineLevel="1">
      <c r="A5" s="95" t="s">
        <v>15</v>
      </c>
      <c r="B5" s="95">
        <v>40</v>
      </c>
      <c r="C5" s="89">
        <v>2</v>
      </c>
    </row>
    <row r="6" spans="1:61" ht="15" hidden="1" customHeight="1" outlineLevel="1">
      <c r="A6" s="95" t="s">
        <v>16</v>
      </c>
      <c r="B6" s="95">
        <v>25</v>
      </c>
      <c r="C6" s="89">
        <v>1</v>
      </c>
    </row>
    <row r="7" spans="1:61" ht="15" hidden="1" customHeight="1" outlineLevel="1">
      <c r="A7" s="95" t="s">
        <v>17</v>
      </c>
      <c r="B7" s="95">
        <v>10</v>
      </c>
      <c r="C7" s="89">
        <v>0.5</v>
      </c>
    </row>
    <row r="8" spans="1:61" ht="15" hidden="1" customHeight="1" outlineLevel="1">
      <c r="A8" s="109" t="s">
        <v>171</v>
      </c>
    </row>
    <row r="9" spans="1:61" ht="15" hidden="1" customHeight="1" outlineLevel="1"/>
    <row r="10" spans="1:61" ht="15" hidden="1" customHeight="1" outlineLevel="1">
      <c r="A10" s="306" t="s">
        <v>262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1:61" s="110" customFormat="1" ht="15" hidden="1" customHeight="1" outlineLevel="1">
      <c r="A11" s="136"/>
      <c r="B11" s="99"/>
      <c r="C11" s="238" t="s">
        <v>253</v>
      </c>
      <c r="D11" s="137"/>
      <c r="E11" s="137"/>
      <c r="F11" s="138"/>
      <c r="G11" s="98">
        <f>'Wskaźniki makroekonomiczne'!G1</f>
        <v>2006</v>
      </c>
      <c r="H11" s="98">
        <f>G11+1</f>
        <v>2007</v>
      </c>
      <c r="I11" s="99">
        <f t="shared" ref="I11:AY11" si="0">H11+1</f>
        <v>2008</v>
      </c>
      <c r="J11" s="99">
        <f t="shared" si="0"/>
        <v>2009</v>
      </c>
      <c r="K11" s="99">
        <f t="shared" si="0"/>
        <v>2010</v>
      </c>
      <c r="L11" s="99">
        <f t="shared" si="0"/>
        <v>2011</v>
      </c>
      <c r="M11" s="99">
        <f t="shared" si="0"/>
        <v>2012</v>
      </c>
      <c r="N11" s="99">
        <f t="shared" si="0"/>
        <v>2013</v>
      </c>
      <c r="O11" s="99">
        <f t="shared" si="0"/>
        <v>2014</v>
      </c>
      <c r="P11" s="99">
        <f t="shared" si="0"/>
        <v>2015</v>
      </c>
      <c r="Q11" s="99">
        <f t="shared" si="0"/>
        <v>2016</v>
      </c>
      <c r="R11" s="99">
        <f t="shared" si="0"/>
        <v>2017</v>
      </c>
      <c r="S11" s="99">
        <f t="shared" si="0"/>
        <v>2018</v>
      </c>
      <c r="T11" s="99">
        <f t="shared" si="0"/>
        <v>2019</v>
      </c>
      <c r="U11" s="99">
        <f t="shared" si="0"/>
        <v>2020</v>
      </c>
      <c r="V11" s="99">
        <f t="shared" si="0"/>
        <v>2021</v>
      </c>
      <c r="W11" s="99">
        <f t="shared" si="0"/>
        <v>2022</v>
      </c>
      <c r="X11" s="99">
        <f t="shared" si="0"/>
        <v>2023</v>
      </c>
      <c r="Y11" s="99">
        <f t="shared" si="0"/>
        <v>2024</v>
      </c>
      <c r="Z11" s="99">
        <f t="shared" si="0"/>
        <v>2025</v>
      </c>
      <c r="AA11" s="99">
        <f t="shared" si="0"/>
        <v>2026</v>
      </c>
      <c r="AB11" s="99">
        <f t="shared" si="0"/>
        <v>2027</v>
      </c>
      <c r="AC11" s="99">
        <f t="shared" si="0"/>
        <v>2028</v>
      </c>
      <c r="AD11" s="99">
        <f t="shared" si="0"/>
        <v>2029</v>
      </c>
      <c r="AE11" s="99">
        <f t="shared" si="0"/>
        <v>2030</v>
      </c>
      <c r="AF11" s="99">
        <f t="shared" si="0"/>
        <v>2031</v>
      </c>
      <c r="AG11" s="99">
        <f t="shared" si="0"/>
        <v>2032</v>
      </c>
      <c r="AH11" s="99">
        <f t="shared" si="0"/>
        <v>2033</v>
      </c>
      <c r="AI11" s="99">
        <f t="shared" si="0"/>
        <v>2034</v>
      </c>
      <c r="AJ11" s="99">
        <f t="shared" si="0"/>
        <v>2035</v>
      </c>
      <c r="AK11" s="99">
        <f t="shared" si="0"/>
        <v>2036</v>
      </c>
      <c r="AL11" s="99">
        <f t="shared" si="0"/>
        <v>2037</v>
      </c>
      <c r="AM11" s="99">
        <f t="shared" si="0"/>
        <v>2038</v>
      </c>
      <c r="AN11" s="99">
        <f t="shared" si="0"/>
        <v>2039</v>
      </c>
      <c r="AO11" s="99">
        <f t="shared" si="0"/>
        <v>2040</v>
      </c>
      <c r="AP11" s="99">
        <f t="shared" si="0"/>
        <v>2041</v>
      </c>
      <c r="AQ11" s="99">
        <f t="shared" si="0"/>
        <v>2042</v>
      </c>
      <c r="AR11" s="99">
        <f t="shared" si="0"/>
        <v>2043</v>
      </c>
      <c r="AS11" s="99">
        <f t="shared" si="0"/>
        <v>2044</v>
      </c>
      <c r="AT11" s="99">
        <f t="shared" si="0"/>
        <v>2045</v>
      </c>
      <c r="AU11" s="99">
        <f t="shared" si="0"/>
        <v>2046</v>
      </c>
      <c r="AV11" s="99">
        <f t="shared" si="0"/>
        <v>2047</v>
      </c>
      <c r="AW11" s="99">
        <f t="shared" si="0"/>
        <v>2048</v>
      </c>
      <c r="AX11" s="99">
        <f t="shared" si="0"/>
        <v>2049</v>
      </c>
      <c r="AY11" s="99">
        <f t="shared" si="0"/>
        <v>2050</v>
      </c>
      <c r="AZ11" s="99">
        <f t="shared" ref="AZ11:BI11" si="1">AY11+1</f>
        <v>2051</v>
      </c>
      <c r="BA11" s="99">
        <f t="shared" si="1"/>
        <v>2052</v>
      </c>
      <c r="BB11" s="99">
        <f t="shared" si="1"/>
        <v>2053</v>
      </c>
      <c r="BC11" s="99">
        <f t="shared" si="1"/>
        <v>2054</v>
      </c>
      <c r="BD11" s="99">
        <f t="shared" si="1"/>
        <v>2055</v>
      </c>
      <c r="BE11" s="99">
        <f t="shared" si="1"/>
        <v>2056</v>
      </c>
      <c r="BF11" s="99">
        <f t="shared" si="1"/>
        <v>2057</v>
      </c>
      <c r="BG11" s="99">
        <f t="shared" si="1"/>
        <v>2058</v>
      </c>
      <c r="BH11" s="99">
        <f t="shared" si="1"/>
        <v>2059</v>
      </c>
      <c r="BI11" s="99">
        <f t="shared" si="1"/>
        <v>2060</v>
      </c>
    </row>
    <row r="12" spans="1:61" s="92" customFormat="1" ht="15" hidden="1" customHeight="1" outlineLevel="1">
      <c r="A12" s="192" t="s">
        <v>85</v>
      </c>
      <c r="B12" s="193"/>
      <c r="C12" s="411"/>
      <c r="D12" s="412"/>
      <c r="E12" s="412"/>
      <c r="F12" s="413"/>
      <c r="G12" s="364">
        <f>B6</f>
        <v>25</v>
      </c>
      <c r="H12" s="365">
        <f>G12*'Wskaźniki makroekonomiczne'!H47</f>
        <v>25.55</v>
      </c>
      <c r="I12" s="181">
        <f>H12*'Wskaźniki makroekonomiczne'!I47</f>
        <v>26.393149999999999</v>
      </c>
      <c r="J12" s="181">
        <f>I12*'Wskaźniki makroekonomiczne'!J47</f>
        <v>26.472329449999997</v>
      </c>
      <c r="K12" s="181">
        <f>J12*'Wskaźniki makroekonomiczne'!K47</f>
        <v>26.895886721199997</v>
      </c>
      <c r="L12" s="181">
        <f>K12*'Wskaźniki makroekonomiczne'!L47</f>
        <v>27.622075662672394</v>
      </c>
      <c r="M12" s="181">
        <f>L12*'Wskaźniki makroekonomiczne'!M47</f>
        <v>28.312627554239203</v>
      </c>
      <c r="N12" s="181">
        <f>M12*'Wskaźniki makroekonomiczne'!N47</f>
        <v>28.680691712444311</v>
      </c>
      <c r="O12" s="181">
        <f>N12*'Wskaźniki makroekonomiczne'!O47</f>
        <v>28.795414479294088</v>
      </c>
      <c r="P12" s="181">
        <f>O12*'Wskaźniki makroekonomiczne'!P47</f>
        <v>28.853005308252676</v>
      </c>
      <c r="Q12" s="181">
        <f>P12*'Wskaźniki makroekonomiczne'!Q47</f>
        <v>28.910711318869183</v>
      </c>
      <c r="R12" s="181">
        <f>Q12*'Wskaźniki makroekonomiczne'!R47</f>
        <v>29.344371988652217</v>
      </c>
      <c r="S12" s="181">
        <f>R12*'Wskaźniki makroekonomiczne'!S47</f>
        <v>29.872570684447957</v>
      </c>
      <c r="T12" s="181">
        <f>S12*'Wskaźniki makroekonomiczne'!T47</f>
        <v>30.231041532661333</v>
      </c>
      <c r="U12" s="181">
        <f>T12*'Wskaźniki makroekonomiczne'!U47</f>
        <v>30.321734657259313</v>
      </c>
      <c r="V12" s="181">
        <f>U12*'Wskaźniki makroekonomiczne'!V47</f>
        <v>31.110099758348056</v>
      </c>
      <c r="W12" s="181">
        <f>V12*'Wskaźniki makroekonomiczne'!W47</f>
        <v>31.110099758348056</v>
      </c>
      <c r="X12" s="181">
        <f>W12*'Wskaźniki makroekonomiczne'!X47</f>
        <v>31.110099758348056</v>
      </c>
      <c r="Y12" s="181">
        <f>X12*'Wskaźniki makroekonomiczne'!Y47</f>
        <v>31.110099758348056</v>
      </c>
      <c r="Z12" s="181">
        <f>Y12*'Wskaźniki makroekonomiczne'!Z47</f>
        <v>31.110099758348056</v>
      </c>
      <c r="AA12" s="181">
        <f>Z12*'Wskaźniki makroekonomiczne'!AA47</f>
        <v>31.110099758348056</v>
      </c>
      <c r="AB12" s="181">
        <f>AA12*'Wskaźniki makroekonomiczne'!AB47</f>
        <v>31.110099758348056</v>
      </c>
      <c r="AC12" s="181">
        <f>AB12*'Wskaźniki makroekonomiczne'!AC47</f>
        <v>31.110099758348056</v>
      </c>
      <c r="AD12" s="181">
        <f>AC12*'Wskaźniki makroekonomiczne'!AD47</f>
        <v>31.110099758348056</v>
      </c>
      <c r="AE12" s="181">
        <f>AD12*'Wskaźniki makroekonomiczne'!AE47</f>
        <v>31.110099758348056</v>
      </c>
      <c r="AF12" s="181">
        <f>AE12*'Wskaźniki makroekonomiczne'!AF47</f>
        <v>31.110099758348056</v>
      </c>
      <c r="AG12" s="181">
        <f>AF12*'Wskaźniki makroekonomiczne'!AG47</f>
        <v>31.110099758348056</v>
      </c>
      <c r="AH12" s="181">
        <f>AG12*'Wskaźniki makroekonomiczne'!AH47</f>
        <v>31.110099758348056</v>
      </c>
      <c r="AI12" s="181">
        <f>AH12*'Wskaźniki makroekonomiczne'!AI47</f>
        <v>31.110099758348056</v>
      </c>
      <c r="AJ12" s="181">
        <f>AI12*'Wskaźniki makroekonomiczne'!AJ47</f>
        <v>31.110099758348056</v>
      </c>
      <c r="AK12" s="181">
        <f>AJ12*'Wskaźniki makroekonomiczne'!AK47</f>
        <v>31.110099758348056</v>
      </c>
      <c r="AL12" s="181">
        <f>AK12*'Wskaźniki makroekonomiczne'!AL47</f>
        <v>31.110099758348056</v>
      </c>
      <c r="AM12" s="181">
        <f>AL12*'Wskaźniki makroekonomiczne'!AM47</f>
        <v>31.110099758348056</v>
      </c>
      <c r="AN12" s="181">
        <f>AM12*'Wskaźniki makroekonomiczne'!AN47</f>
        <v>31.110099758348056</v>
      </c>
      <c r="AO12" s="181">
        <f>AN12*'Wskaźniki makroekonomiczne'!AO47</f>
        <v>31.110099758348056</v>
      </c>
      <c r="AP12" s="181">
        <f>AO12*'Wskaźniki makroekonomiczne'!AP47</f>
        <v>31.110099758348056</v>
      </c>
      <c r="AQ12" s="181">
        <f>AP12*'Wskaźniki makroekonomiczne'!AQ47</f>
        <v>31.110099758348056</v>
      </c>
      <c r="AR12" s="181">
        <f>AQ12*'Wskaźniki makroekonomiczne'!AR47</f>
        <v>31.110099758348056</v>
      </c>
      <c r="AS12" s="181">
        <f>AR12*'Wskaźniki makroekonomiczne'!AS47</f>
        <v>31.110099758348056</v>
      </c>
      <c r="AT12" s="181">
        <f>AS12*'Wskaźniki makroekonomiczne'!AT47</f>
        <v>31.110099758348056</v>
      </c>
      <c r="AU12" s="181">
        <f>AT12*'Wskaźniki makroekonomiczne'!AU47</f>
        <v>31.110099758348056</v>
      </c>
      <c r="AV12" s="181">
        <f>AU12*'Wskaźniki makroekonomiczne'!AV47</f>
        <v>31.110099758348056</v>
      </c>
      <c r="AW12" s="181">
        <f>AV12*'Wskaźniki makroekonomiczne'!AW47</f>
        <v>31.110099758348056</v>
      </c>
      <c r="AX12" s="181">
        <f>AW12*'Wskaźniki makroekonomiczne'!AX47</f>
        <v>31.110099758348056</v>
      </c>
      <c r="AY12" s="181">
        <f>AX12*'Wskaźniki makroekonomiczne'!AY47</f>
        <v>31.110099758348056</v>
      </c>
      <c r="AZ12" s="181">
        <f>AY12*'Wskaźniki makroekonomiczne'!AZ47</f>
        <v>31.110099758348056</v>
      </c>
      <c r="BA12" s="181">
        <f>AZ12*'Wskaźniki makroekonomiczne'!BA47</f>
        <v>31.110099758348056</v>
      </c>
      <c r="BB12" s="181">
        <f>BA12*'Wskaźniki makroekonomiczne'!BB47</f>
        <v>31.110099758348056</v>
      </c>
      <c r="BC12" s="181">
        <f>BB12*'Wskaźniki makroekonomiczne'!BC47</f>
        <v>31.110099758348056</v>
      </c>
      <c r="BD12" s="181">
        <f>BC12*'Wskaźniki makroekonomiczne'!BD47</f>
        <v>31.110099758348056</v>
      </c>
      <c r="BE12" s="181">
        <f>BD12*'Wskaźniki makroekonomiczne'!BE47</f>
        <v>31.110099758348056</v>
      </c>
      <c r="BF12" s="181">
        <f>BE12*'Wskaźniki makroekonomiczne'!BF47</f>
        <v>31.110099758348056</v>
      </c>
      <c r="BG12" s="181">
        <f>BF12*'Wskaźniki makroekonomiczne'!BG47</f>
        <v>31.110099758348056</v>
      </c>
      <c r="BH12" s="181">
        <f>BG12*'Wskaźniki makroekonomiczne'!BH47</f>
        <v>31.110099758348056</v>
      </c>
      <c r="BI12" s="181">
        <f>BH12*'Wskaźniki makroekonomiczne'!BI47</f>
        <v>31.110099758348056</v>
      </c>
    </row>
    <row r="13" spans="1:61" s="92" customFormat="1" ht="15" hidden="1" customHeight="1" outlineLevel="1">
      <c r="A13" s="194" t="s">
        <v>84</v>
      </c>
      <c r="B13" s="195"/>
      <c r="C13" s="414"/>
      <c r="D13" s="415"/>
      <c r="E13" s="415"/>
      <c r="F13" s="416"/>
      <c r="G13" s="366">
        <f>C6</f>
        <v>1</v>
      </c>
      <c r="H13" s="367">
        <f>G13*'Wskaźniki makroekonomiczne'!H47</f>
        <v>1.022</v>
      </c>
      <c r="I13" s="183">
        <f>H13*'Wskaźniki makroekonomiczne'!I47</f>
        <v>1.0557259999999999</v>
      </c>
      <c r="J13" s="183">
        <f>I13*'Wskaźniki makroekonomiczne'!J47</f>
        <v>1.0588931779999999</v>
      </c>
      <c r="K13" s="183">
        <f>J13*'Wskaźniki makroekonomiczne'!K47</f>
        <v>1.0758354688479999</v>
      </c>
      <c r="L13" s="183">
        <f>K13*'Wskaźniki makroekonomiczne'!L47</f>
        <v>1.1048830265068958</v>
      </c>
      <c r="M13" s="183">
        <f>L13*'Wskaźniki makroekonomiczne'!M47</f>
        <v>1.1325051021695682</v>
      </c>
      <c r="N13" s="183">
        <f>M13*'Wskaźniki makroekonomiczne'!N47</f>
        <v>1.1472276684977725</v>
      </c>
      <c r="O13" s="183">
        <f>N13*'Wskaźniki makroekonomiczne'!O47</f>
        <v>1.1518165791717636</v>
      </c>
      <c r="P13" s="183">
        <f>O13*'Wskaźniki makroekonomiczne'!P47</f>
        <v>1.1541202123301071</v>
      </c>
      <c r="Q13" s="183">
        <f>P13*'Wskaźniki makroekonomiczne'!Q47</f>
        <v>1.1564284527547672</v>
      </c>
      <c r="R13" s="183">
        <f>Q13*'Wskaźniki makroekonomiczne'!R47</f>
        <v>1.1737748795460887</v>
      </c>
      <c r="S13" s="183">
        <f>R13*'Wskaźniki makroekonomiczne'!S47</f>
        <v>1.1949028273779183</v>
      </c>
      <c r="T13" s="183">
        <f>S13*'Wskaźniki makroekonomiczne'!T47</f>
        <v>1.2092416613064534</v>
      </c>
      <c r="U13" s="183">
        <f>T13*'Wskaźniki makroekonomiczne'!U47</f>
        <v>1.2128693862903726</v>
      </c>
      <c r="V13" s="183">
        <f>U13*'Wskaźniki makroekonomiczne'!V47</f>
        <v>1.2444039903339223</v>
      </c>
      <c r="W13" s="183">
        <f>V13*'Wskaźniki makroekonomiczne'!W47</f>
        <v>1.2444039903339223</v>
      </c>
      <c r="X13" s="183">
        <f>W13*'Wskaźniki makroekonomiczne'!X47</f>
        <v>1.2444039903339223</v>
      </c>
      <c r="Y13" s="183">
        <f>X13*'Wskaźniki makroekonomiczne'!Y47</f>
        <v>1.2444039903339223</v>
      </c>
      <c r="Z13" s="183">
        <f>Y13*'Wskaźniki makroekonomiczne'!Z47</f>
        <v>1.2444039903339223</v>
      </c>
      <c r="AA13" s="183">
        <f>Z13*'Wskaźniki makroekonomiczne'!AA47</f>
        <v>1.2444039903339223</v>
      </c>
      <c r="AB13" s="183">
        <f>AA13*'Wskaźniki makroekonomiczne'!AB47</f>
        <v>1.2444039903339223</v>
      </c>
      <c r="AC13" s="183">
        <f>AB13*'Wskaźniki makroekonomiczne'!AC47</f>
        <v>1.2444039903339223</v>
      </c>
      <c r="AD13" s="183">
        <f>AC13*'Wskaźniki makroekonomiczne'!AD47</f>
        <v>1.2444039903339223</v>
      </c>
      <c r="AE13" s="183">
        <f>AD13*'Wskaźniki makroekonomiczne'!AE47</f>
        <v>1.2444039903339223</v>
      </c>
      <c r="AF13" s="183">
        <f>AE13*'Wskaźniki makroekonomiczne'!AF47</f>
        <v>1.2444039903339223</v>
      </c>
      <c r="AG13" s="183">
        <f>AF13*'Wskaźniki makroekonomiczne'!AG47</f>
        <v>1.2444039903339223</v>
      </c>
      <c r="AH13" s="183">
        <f>AG13*'Wskaźniki makroekonomiczne'!AH47</f>
        <v>1.2444039903339223</v>
      </c>
      <c r="AI13" s="183">
        <f>AH13*'Wskaźniki makroekonomiczne'!AI47</f>
        <v>1.2444039903339223</v>
      </c>
      <c r="AJ13" s="183">
        <f>AI13*'Wskaźniki makroekonomiczne'!AJ47</f>
        <v>1.2444039903339223</v>
      </c>
      <c r="AK13" s="183">
        <f>AJ13*'Wskaźniki makroekonomiczne'!AK47</f>
        <v>1.2444039903339223</v>
      </c>
      <c r="AL13" s="183">
        <f>AK13*'Wskaźniki makroekonomiczne'!AL47</f>
        <v>1.2444039903339223</v>
      </c>
      <c r="AM13" s="183">
        <f>AL13*'Wskaźniki makroekonomiczne'!AM47</f>
        <v>1.2444039903339223</v>
      </c>
      <c r="AN13" s="183">
        <f>AM13*'Wskaźniki makroekonomiczne'!AN47</f>
        <v>1.2444039903339223</v>
      </c>
      <c r="AO13" s="183">
        <f>AN13*'Wskaźniki makroekonomiczne'!AO47</f>
        <v>1.2444039903339223</v>
      </c>
      <c r="AP13" s="183">
        <f>AO13*'Wskaźniki makroekonomiczne'!AP47</f>
        <v>1.2444039903339223</v>
      </c>
      <c r="AQ13" s="183">
        <f>AP13*'Wskaźniki makroekonomiczne'!AQ47</f>
        <v>1.2444039903339223</v>
      </c>
      <c r="AR13" s="183">
        <f>AQ13*'Wskaźniki makroekonomiczne'!AR47</f>
        <v>1.2444039903339223</v>
      </c>
      <c r="AS13" s="183">
        <f>AR13*'Wskaźniki makroekonomiczne'!AS47</f>
        <v>1.2444039903339223</v>
      </c>
      <c r="AT13" s="183">
        <f>AS13*'Wskaźniki makroekonomiczne'!AT47</f>
        <v>1.2444039903339223</v>
      </c>
      <c r="AU13" s="183">
        <f>AT13*'Wskaźniki makroekonomiczne'!AU47</f>
        <v>1.2444039903339223</v>
      </c>
      <c r="AV13" s="183">
        <f>AU13*'Wskaźniki makroekonomiczne'!AV47</f>
        <v>1.2444039903339223</v>
      </c>
      <c r="AW13" s="183">
        <f>AV13*'Wskaźniki makroekonomiczne'!AW47</f>
        <v>1.2444039903339223</v>
      </c>
      <c r="AX13" s="183">
        <f>AW13*'Wskaźniki makroekonomiczne'!AX47</f>
        <v>1.2444039903339223</v>
      </c>
      <c r="AY13" s="183">
        <f>AX13*'Wskaźniki makroekonomiczne'!AY47</f>
        <v>1.2444039903339223</v>
      </c>
      <c r="AZ13" s="183">
        <f>AY13*'Wskaźniki makroekonomiczne'!AZ47</f>
        <v>1.2444039903339223</v>
      </c>
      <c r="BA13" s="183">
        <f>AZ13*'Wskaźniki makroekonomiczne'!BA47</f>
        <v>1.2444039903339223</v>
      </c>
      <c r="BB13" s="183">
        <f>BA13*'Wskaźniki makroekonomiczne'!BB47</f>
        <v>1.2444039903339223</v>
      </c>
      <c r="BC13" s="183">
        <f>BB13*'Wskaźniki makroekonomiczne'!BC47</f>
        <v>1.2444039903339223</v>
      </c>
      <c r="BD13" s="183">
        <f>BC13*'Wskaźniki makroekonomiczne'!BD47</f>
        <v>1.2444039903339223</v>
      </c>
      <c r="BE13" s="183">
        <f>BD13*'Wskaźniki makroekonomiczne'!BE47</f>
        <v>1.2444039903339223</v>
      </c>
      <c r="BF13" s="183">
        <f>BE13*'Wskaźniki makroekonomiczne'!BF47</f>
        <v>1.2444039903339223</v>
      </c>
      <c r="BG13" s="183">
        <f>BF13*'Wskaźniki makroekonomiczne'!BG47</f>
        <v>1.2444039903339223</v>
      </c>
      <c r="BH13" s="183">
        <f>BG13*'Wskaźniki makroekonomiczne'!BH47</f>
        <v>1.2444039903339223</v>
      </c>
      <c r="BI13" s="183">
        <f>BH13*'Wskaźniki makroekonomiczne'!BI47</f>
        <v>1.2444039903339223</v>
      </c>
    </row>
    <row r="14" spans="1:61" s="92" customFormat="1" ht="15" hidden="1" customHeight="1" outlineLevel="1">
      <c r="A14" s="242" t="s">
        <v>258</v>
      </c>
      <c r="B14" s="143"/>
      <c r="C14" s="418"/>
      <c r="D14" s="419"/>
      <c r="E14" s="419"/>
      <c r="F14" s="420"/>
      <c r="G14" s="96">
        <f>G12+(G13*(G11-$K$11))</f>
        <v>21</v>
      </c>
      <c r="H14" s="96">
        <f t="shared" ref="H14:N14" si="2">H12+(H13*(H11-$K$11))</f>
        <v>22.484000000000002</v>
      </c>
      <c r="I14" s="96">
        <f t="shared" si="2"/>
        <v>24.281697999999999</v>
      </c>
      <c r="J14" s="96">
        <f t="shared" si="2"/>
        <v>25.413436271999998</v>
      </c>
      <c r="K14" s="96">
        <f t="shared" si="2"/>
        <v>26.895886721199997</v>
      </c>
      <c r="L14" s="96">
        <f t="shared" si="2"/>
        <v>28.726958689179291</v>
      </c>
      <c r="M14" s="96">
        <f t="shared" si="2"/>
        <v>30.577637758578341</v>
      </c>
      <c r="N14" s="96">
        <f t="shared" si="2"/>
        <v>32.122374717937632</v>
      </c>
      <c r="O14" s="96">
        <f t="shared" ref="O14" si="3">O12+(O13*(O11-$K$11))</f>
        <v>33.402680795981141</v>
      </c>
      <c r="P14" s="96">
        <f t="shared" ref="P14" si="4">P12+(P13*(P11-$K$11))</f>
        <v>34.623606369903214</v>
      </c>
      <c r="Q14" s="96">
        <f t="shared" ref="Q14" si="5">Q12+(Q13*(Q11-$K$11))</f>
        <v>35.849282035397785</v>
      </c>
      <c r="R14" s="96">
        <f t="shared" ref="R14" si="6">R12+(R13*(R11-$K$11))</f>
        <v>37.560796145474839</v>
      </c>
      <c r="S14" s="96">
        <f t="shared" ref="S14" si="7">S12+(S13*(S11-$K$11))</f>
        <v>39.431793303471302</v>
      </c>
      <c r="T14" s="96">
        <f t="shared" ref="T14" si="8">T12+(T13*(T11-$K$11))</f>
        <v>41.114216484419416</v>
      </c>
      <c r="U14" s="96">
        <f t="shared" ref="U14" si="9">U12+(U13*(U11-$K$11))</f>
        <v>42.450428520163037</v>
      </c>
      <c r="V14" s="96">
        <f t="shared" ref="V14" si="10">V12+(V13*(V11-$K$11))</f>
        <v>44.798543652021202</v>
      </c>
      <c r="W14" s="96">
        <f t="shared" ref="W14" si="11">W12+(W13*(W11-$K$11))</f>
        <v>46.042947642355124</v>
      </c>
      <c r="X14" s="96">
        <f t="shared" ref="X14" si="12">X12+(X13*(X11-$K$11))</f>
        <v>47.287351632689045</v>
      </c>
      <c r="Y14" s="96">
        <f t="shared" ref="Y14" si="13">Y12+(Y13*(Y11-$K$11))</f>
        <v>48.531755623022974</v>
      </c>
      <c r="Z14" s="96">
        <f t="shared" ref="Z14" si="14">Z12+(Z13*(Z11-$K$11))</f>
        <v>49.776159613356896</v>
      </c>
      <c r="AA14" s="96">
        <f t="shared" ref="AA14" si="15">AA12+(AA13*(AA11-$K$11))</f>
        <v>51.020563603690817</v>
      </c>
      <c r="AB14" s="96">
        <f t="shared" ref="AB14" si="16">AB12+(AB13*(AB11-$K$11))</f>
        <v>52.264967594024739</v>
      </c>
      <c r="AC14" s="96">
        <f t="shared" ref="AC14" si="17">AC12+(AC13*(AC11-$K$11))</f>
        <v>53.509371584358661</v>
      </c>
      <c r="AD14" s="96">
        <f t="shared" ref="AD14" si="18">AD12+(AD13*(AD11-$K$11))</f>
        <v>54.753775574692582</v>
      </c>
      <c r="AE14" s="96">
        <f t="shared" ref="AE14" si="19">AE12+(AE13*(AE11-$K$11))</f>
        <v>55.998179565026504</v>
      </c>
      <c r="AF14" s="96">
        <f t="shared" ref="AF14" si="20">AF12+(AF13*(AF11-$K$11))</f>
        <v>57.242583555360426</v>
      </c>
      <c r="AG14" s="96">
        <f t="shared" ref="AG14" si="21">AG12+(AG13*(AG11-$K$11))</f>
        <v>58.486987545694348</v>
      </c>
      <c r="AH14" s="96">
        <f t="shared" ref="AH14" si="22">AH12+(AH13*(AH11-$K$11))</f>
        <v>59.731391536028269</v>
      </c>
      <c r="AI14" s="96">
        <f t="shared" ref="AI14" si="23">AI12+(AI13*(AI11-$K$11))</f>
        <v>60.975795526362191</v>
      </c>
      <c r="AJ14" s="96">
        <f t="shared" ref="AJ14" si="24">AJ12+(AJ13*(AJ11-$K$11))</f>
        <v>62.220199516696113</v>
      </c>
      <c r="AK14" s="96">
        <f t="shared" ref="AK14" si="25">AK12+(AK13*(AK11-$K$11))</f>
        <v>63.464603507030034</v>
      </c>
      <c r="AL14" s="96">
        <f t="shared" ref="AL14" si="26">AL12+(AL13*(AL11-$K$11))</f>
        <v>64.709007497363956</v>
      </c>
      <c r="AM14" s="96">
        <f t="shared" ref="AM14" si="27">AM12+(AM13*(AM11-$K$11))</f>
        <v>65.953411487697878</v>
      </c>
      <c r="AN14" s="96">
        <f t="shared" ref="AN14" si="28">AN12+(AN13*(AN11-$K$11))</f>
        <v>67.197815478031799</v>
      </c>
      <c r="AO14" s="96">
        <f t="shared" ref="AO14" si="29">AO12+(AO13*(AO11-$K$11))</f>
        <v>68.442219468365721</v>
      </c>
      <c r="AP14" s="96">
        <f t="shared" ref="AP14" si="30">AP12+(AP13*(AP11-$K$11))</f>
        <v>69.686623458699643</v>
      </c>
      <c r="AQ14" s="96">
        <f t="shared" ref="AQ14" si="31">AQ12+(AQ13*(AQ11-$K$11))</f>
        <v>70.931027449033564</v>
      </c>
      <c r="AR14" s="96">
        <f t="shared" ref="AR14" si="32">AR12+(AR13*(AR11-$K$11))</f>
        <v>72.175431439367486</v>
      </c>
      <c r="AS14" s="96">
        <f t="shared" ref="AS14" si="33">AS12+(AS13*(AS11-$K$11))</f>
        <v>73.419835429701408</v>
      </c>
      <c r="AT14" s="96">
        <f t="shared" ref="AT14" si="34">AT12+(AT13*(AT11-$K$11))</f>
        <v>74.664239420035329</v>
      </c>
      <c r="AU14" s="96">
        <f t="shared" ref="AU14:AY14" si="35">AU12+(AU13*(AU11-$K$11))</f>
        <v>75.908643410369251</v>
      </c>
      <c r="AV14" s="96">
        <f t="shared" si="35"/>
        <v>77.153047400703173</v>
      </c>
      <c r="AW14" s="96">
        <f t="shared" si="35"/>
        <v>78.397451391037109</v>
      </c>
      <c r="AX14" s="96">
        <f t="shared" si="35"/>
        <v>79.64185538137103</v>
      </c>
      <c r="AY14" s="96">
        <f t="shared" si="35"/>
        <v>80.886259371704952</v>
      </c>
      <c r="AZ14" s="96">
        <f t="shared" ref="AZ14:BI14" si="36">AZ12+(AZ13*(AZ11-$K$11))</f>
        <v>82.130663362038874</v>
      </c>
      <c r="BA14" s="96">
        <f t="shared" si="36"/>
        <v>83.375067352372795</v>
      </c>
      <c r="BB14" s="96">
        <f t="shared" si="36"/>
        <v>84.619471342706717</v>
      </c>
      <c r="BC14" s="96">
        <f t="shared" si="36"/>
        <v>85.863875333040639</v>
      </c>
      <c r="BD14" s="96">
        <f t="shared" si="36"/>
        <v>87.10827932337456</v>
      </c>
      <c r="BE14" s="96">
        <f t="shared" si="36"/>
        <v>88.352683313708482</v>
      </c>
      <c r="BF14" s="96">
        <f t="shared" si="36"/>
        <v>89.597087304042404</v>
      </c>
      <c r="BG14" s="96">
        <f t="shared" si="36"/>
        <v>90.841491294376326</v>
      </c>
      <c r="BH14" s="96">
        <f t="shared" si="36"/>
        <v>92.085895284710261</v>
      </c>
      <c r="BI14" s="96">
        <f t="shared" si="36"/>
        <v>93.330299275044183</v>
      </c>
    </row>
    <row r="15" spans="1:61" s="92" customFormat="1" ht="15" hidden="1" customHeight="1" outlineLevel="1">
      <c r="C15" s="417"/>
      <c r="D15" s="417"/>
      <c r="E15" s="417"/>
      <c r="F15" s="41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</row>
    <row r="16" spans="1:61" s="92" customFormat="1" ht="15" customHeight="1" collapsed="1">
      <c r="C16" s="410"/>
      <c r="D16" s="410"/>
      <c r="E16" s="410"/>
      <c r="F16" s="410"/>
    </row>
    <row r="17" spans="1:61" s="92" customFormat="1" ht="15" customHeight="1">
      <c r="A17" s="500" t="s">
        <v>271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</row>
    <row r="18" spans="1:61" s="110" customFormat="1" ht="15" customHeight="1">
      <c r="A18" s="98"/>
      <c r="B18" s="98"/>
      <c r="C18" s="239" t="s">
        <v>253</v>
      </c>
      <c r="D18" s="137"/>
      <c r="E18" s="137"/>
      <c r="F18" s="138"/>
      <c r="G18" s="137"/>
      <c r="H18" s="137"/>
      <c r="I18" s="137"/>
      <c r="J18" s="137"/>
      <c r="K18" s="137"/>
      <c r="L18" s="137"/>
      <c r="M18" s="137"/>
      <c r="N18" s="138"/>
      <c r="O18" s="98">
        <f t="shared" ref="O18:AT18" si="37">O11</f>
        <v>2014</v>
      </c>
      <c r="P18" s="98">
        <f t="shared" si="37"/>
        <v>2015</v>
      </c>
      <c r="Q18" s="98">
        <f t="shared" si="37"/>
        <v>2016</v>
      </c>
      <c r="R18" s="98">
        <f t="shared" si="37"/>
        <v>2017</v>
      </c>
      <c r="S18" s="98">
        <f t="shared" si="37"/>
        <v>2018</v>
      </c>
      <c r="T18" s="98">
        <f t="shared" si="37"/>
        <v>2019</v>
      </c>
      <c r="U18" s="98">
        <f t="shared" si="37"/>
        <v>2020</v>
      </c>
      <c r="V18" s="98">
        <f t="shared" si="37"/>
        <v>2021</v>
      </c>
      <c r="W18" s="98">
        <f t="shared" si="37"/>
        <v>2022</v>
      </c>
      <c r="X18" s="98">
        <f t="shared" si="37"/>
        <v>2023</v>
      </c>
      <c r="Y18" s="98">
        <f t="shared" si="37"/>
        <v>2024</v>
      </c>
      <c r="Z18" s="98">
        <f t="shared" si="37"/>
        <v>2025</v>
      </c>
      <c r="AA18" s="98">
        <f t="shared" si="37"/>
        <v>2026</v>
      </c>
      <c r="AB18" s="98">
        <f t="shared" si="37"/>
        <v>2027</v>
      </c>
      <c r="AC18" s="98">
        <f t="shared" si="37"/>
        <v>2028</v>
      </c>
      <c r="AD18" s="98">
        <f t="shared" si="37"/>
        <v>2029</v>
      </c>
      <c r="AE18" s="98">
        <f t="shared" si="37"/>
        <v>2030</v>
      </c>
      <c r="AF18" s="98">
        <f t="shared" si="37"/>
        <v>2031</v>
      </c>
      <c r="AG18" s="98">
        <f t="shared" si="37"/>
        <v>2032</v>
      </c>
      <c r="AH18" s="98">
        <f t="shared" si="37"/>
        <v>2033</v>
      </c>
      <c r="AI18" s="98">
        <f t="shared" si="37"/>
        <v>2034</v>
      </c>
      <c r="AJ18" s="98">
        <f t="shared" si="37"/>
        <v>2035</v>
      </c>
      <c r="AK18" s="98">
        <f t="shared" si="37"/>
        <v>2036</v>
      </c>
      <c r="AL18" s="98">
        <f t="shared" si="37"/>
        <v>2037</v>
      </c>
      <c r="AM18" s="98">
        <f t="shared" si="37"/>
        <v>2038</v>
      </c>
      <c r="AN18" s="98">
        <f t="shared" si="37"/>
        <v>2039</v>
      </c>
      <c r="AO18" s="98">
        <f t="shared" si="37"/>
        <v>2040</v>
      </c>
      <c r="AP18" s="98">
        <f t="shared" si="37"/>
        <v>2041</v>
      </c>
      <c r="AQ18" s="98">
        <f t="shared" si="37"/>
        <v>2042</v>
      </c>
      <c r="AR18" s="98">
        <f t="shared" si="37"/>
        <v>2043</v>
      </c>
      <c r="AS18" s="98">
        <f t="shared" si="37"/>
        <v>2044</v>
      </c>
      <c r="AT18" s="98">
        <f t="shared" si="37"/>
        <v>2045</v>
      </c>
      <c r="AU18" s="99">
        <f t="shared" ref="AU18:AY18" si="38">AU11</f>
        <v>2046</v>
      </c>
      <c r="AV18" s="99">
        <f t="shared" si="38"/>
        <v>2047</v>
      </c>
      <c r="AW18" s="99">
        <f t="shared" si="38"/>
        <v>2048</v>
      </c>
      <c r="AX18" s="99">
        <f t="shared" si="38"/>
        <v>2049</v>
      </c>
      <c r="AY18" s="99">
        <f t="shared" si="38"/>
        <v>2050</v>
      </c>
      <c r="AZ18" s="99">
        <f t="shared" ref="AZ18:BI18" si="39">AZ11</f>
        <v>2051</v>
      </c>
      <c r="BA18" s="99">
        <f t="shared" si="39"/>
        <v>2052</v>
      </c>
      <c r="BB18" s="99">
        <f t="shared" si="39"/>
        <v>2053</v>
      </c>
      <c r="BC18" s="99">
        <f t="shared" si="39"/>
        <v>2054</v>
      </c>
      <c r="BD18" s="99">
        <f t="shared" si="39"/>
        <v>2055</v>
      </c>
      <c r="BE18" s="99">
        <f t="shared" si="39"/>
        <v>2056</v>
      </c>
      <c r="BF18" s="99">
        <f t="shared" si="39"/>
        <v>2057</v>
      </c>
      <c r="BG18" s="99">
        <f t="shared" si="39"/>
        <v>2058</v>
      </c>
      <c r="BH18" s="99">
        <f t="shared" si="39"/>
        <v>2059</v>
      </c>
      <c r="BI18" s="99">
        <f t="shared" si="39"/>
        <v>2060</v>
      </c>
    </row>
    <row r="19" spans="1:61" s="92" customFormat="1" ht="15" customHeight="1">
      <c r="A19" s="192" t="s">
        <v>85</v>
      </c>
      <c r="B19" s="192"/>
      <c r="C19" s="196"/>
      <c r="D19" s="197"/>
      <c r="E19" s="197"/>
      <c r="F19" s="198"/>
      <c r="G19" s="197"/>
      <c r="H19" s="197"/>
      <c r="I19" s="197"/>
      <c r="J19" s="197"/>
      <c r="K19" s="197"/>
      <c r="L19" s="197"/>
      <c r="M19" s="197"/>
      <c r="N19" s="198"/>
      <c r="O19" s="181">
        <f>O12*'Wskaźniki makroekonomiczne'!O$25</f>
        <v>120.48865280571026</v>
      </c>
      <c r="P19" s="181">
        <f>P12*'Wskaźniki makroekonomiczne'!P$25</f>
        <v>120.72385951026003</v>
      </c>
      <c r="Q19" s="181">
        <f>Q12*'Wskaźniki makroekonomiczne'!Q$25</f>
        <v>126.14321562649002</v>
      </c>
      <c r="R19" s="181">
        <f>R12*'Wskaźniki makroekonomiczne'!R$25</f>
        <v>124.91899155569247</v>
      </c>
      <c r="S19" s="181">
        <f>S12*'Wskaźniki makroekonomiczne'!S$25</f>
        <v>127.30195997177496</v>
      </c>
      <c r="T19" s="181">
        <f>T12*'Wskaźniki makroekonomiczne'!T$25</f>
        <v>129.92092409076534</v>
      </c>
      <c r="U19" s="181">
        <f>U12*'Wskaźniki makroekonomiczne'!U$25</f>
        <v>134.71946708220312</v>
      </c>
      <c r="V19" s="181">
        <f>V12*'Wskaźniki makroekonomiczne'!V$25</f>
        <v>142.02382741681055</v>
      </c>
      <c r="W19" s="181">
        <f>W12*'Wskaźniki makroekonomiczne'!W$25</f>
        <v>142.02382741681055</v>
      </c>
      <c r="X19" s="181">
        <f>X12*'Wskaźniki makroekonomiczne'!X$25</f>
        <v>142.02382741681055</v>
      </c>
      <c r="Y19" s="181">
        <f>Y12*'Wskaźniki makroekonomiczne'!Y$25</f>
        <v>142.02382741681055</v>
      </c>
      <c r="Z19" s="181">
        <f>Z12*'Wskaźniki makroekonomiczne'!Z$25</f>
        <v>142.02382741681055</v>
      </c>
      <c r="AA19" s="181">
        <f>AA12*'Wskaźniki makroekonomiczne'!AA$25</f>
        <v>142.02382741681055</v>
      </c>
      <c r="AB19" s="181">
        <f>AB12*'Wskaźniki makroekonomiczne'!AB$25</f>
        <v>142.02382741681055</v>
      </c>
      <c r="AC19" s="181">
        <f>AC12*'Wskaźniki makroekonomiczne'!AC$25</f>
        <v>142.02382741681055</v>
      </c>
      <c r="AD19" s="181">
        <f>AD12*'Wskaźniki makroekonomiczne'!AD$25</f>
        <v>142.02382741681055</v>
      </c>
      <c r="AE19" s="181">
        <f>AE12*'Wskaźniki makroekonomiczne'!AE$25</f>
        <v>142.02382741681055</v>
      </c>
      <c r="AF19" s="181">
        <f>AF12*'Wskaźniki makroekonomiczne'!AF$25</f>
        <v>142.02382741681055</v>
      </c>
      <c r="AG19" s="181">
        <f>AG12*'Wskaźniki makroekonomiczne'!AG$25</f>
        <v>142.02382741681055</v>
      </c>
      <c r="AH19" s="181">
        <f>AH12*'Wskaźniki makroekonomiczne'!AH$25</f>
        <v>142.02382741681055</v>
      </c>
      <c r="AI19" s="181">
        <f>AI12*'Wskaźniki makroekonomiczne'!AI$25</f>
        <v>142.02382741681055</v>
      </c>
      <c r="AJ19" s="181">
        <f>AJ12*'Wskaźniki makroekonomiczne'!AJ$25</f>
        <v>142.02382741681055</v>
      </c>
      <c r="AK19" s="181">
        <f>AK12*'Wskaźniki makroekonomiczne'!AK$25</f>
        <v>142.02382741681055</v>
      </c>
      <c r="AL19" s="181">
        <f>AL12*'Wskaźniki makroekonomiczne'!AL$25</f>
        <v>142.02382741681055</v>
      </c>
      <c r="AM19" s="181">
        <f>AM12*'Wskaźniki makroekonomiczne'!AM$25</f>
        <v>142.02382741681055</v>
      </c>
      <c r="AN19" s="181">
        <f>AN12*'Wskaźniki makroekonomiczne'!AN$25</f>
        <v>142.02382741681055</v>
      </c>
      <c r="AO19" s="181">
        <f>AO12*'Wskaźniki makroekonomiczne'!AO$25</f>
        <v>142.02382741681055</v>
      </c>
      <c r="AP19" s="181">
        <f>AP12*'Wskaźniki makroekonomiczne'!AP$25</f>
        <v>142.02382741681055</v>
      </c>
      <c r="AQ19" s="181">
        <f>AQ12*'Wskaźniki makroekonomiczne'!AQ$25</f>
        <v>142.02382741681055</v>
      </c>
      <c r="AR19" s="181">
        <f>AR12*'Wskaźniki makroekonomiczne'!AR$25</f>
        <v>142.02382741681055</v>
      </c>
      <c r="AS19" s="181">
        <f>AS12*'Wskaźniki makroekonomiczne'!AS$25</f>
        <v>142.02382741681055</v>
      </c>
      <c r="AT19" s="181">
        <f>AT12*'Wskaźniki makroekonomiczne'!AT$25</f>
        <v>142.02382741681055</v>
      </c>
      <c r="AU19" s="181">
        <f>AU12*'Wskaźniki makroekonomiczne'!AU$25</f>
        <v>142.02382741681055</v>
      </c>
      <c r="AV19" s="181">
        <f>AV12*'Wskaźniki makroekonomiczne'!AV$25</f>
        <v>142.02382741681055</v>
      </c>
      <c r="AW19" s="181">
        <f>AW12*'Wskaźniki makroekonomiczne'!AW$25</f>
        <v>142.02382741681055</v>
      </c>
      <c r="AX19" s="181">
        <f>AX12*'Wskaźniki makroekonomiczne'!AX$25</f>
        <v>142.02382741681055</v>
      </c>
      <c r="AY19" s="181">
        <f>AY12*'Wskaźniki makroekonomiczne'!AY$25</f>
        <v>142.02382741681055</v>
      </c>
      <c r="AZ19" s="181">
        <f>AZ12*'Wskaźniki makroekonomiczne'!AZ$25</f>
        <v>142.02382741681055</v>
      </c>
      <c r="BA19" s="181">
        <f>BA12*'Wskaźniki makroekonomiczne'!BA$25</f>
        <v>142.02382741681055</v>
      </c>
      <c r="BB19" s="181">
        <f>BB12*'Wskaźniki makroekonomiczne'!BB$25</f>
        <v>142.02382741681055</v>
      </c>
      <c r="BC19" s="181">
        <f>BC12*'Wskaźniki makroekonomiczne'!BC$25</f>
        <v>142.02382741681055</v>
      </c>
      <c r="BD19" s="181">
        <f>BD12*'Wskaźniki makroekonomiczne'!BD$25</f>
        <v>142.02382741681055</v>
      </c>
      <c r="BE19" s="181">
        <f>BE12*'Wskaźniki makroekonomiczne'!BE$25</f>
        <v>142.02382741681055</v>
      </c>
      <c r="BF19" s="181">
        <f>BF12*'Wskaźniki makroekonomiczne'!BF$25</f>
        <v>142.02382741681055</v>
      </c>
      <c r="BG19" s="181">
        <f>BG12*'Wskaźniki makroekonomiczne'!BG$25</f>
        <v>142.02382741681055</v>
      </c>
      <c r="BH19" s="181">
        <f>BH12*'Wskaźniki makroekonomiczne'!BH$25</f>
        <v>142.02382741681055</v>
      </c>
      <c r="BI19" s="181">
        <f>BI12*'Wskaźniki makroekonomiczne'!BI$25</f>
        <v>142.02382741681055</v>
      </c>
    </row>
    <row r="20" spans="1:61" s="92" customFormat="1" ht="15" customHeight="1">
      <c r="A20" s="194" t="s">
        <v>84</v>
      </c>
      <c r="B20" s="194"/>
      <c r="C20" s="199"/>
      <c r="D20" s="200"/>
      <c r="E20" s="200"/>
      <c r="F20" s="201"/>
      <c r="G20" s="200"/>
      <c r="H20" s="200"/>
      <c r="I20" s="200"/>
      <c r="J20" s="200"/>
      <c r="K20" s="200"/>
      <c r="L20" s="200"/>
      <c r="M20" s="200"/>
      <c r="N20" s="201"/>
      <c r="O20" s="183">
        <f>O13*'Wskaźniki makroekonomiczne'!O$25</f>
        <v>4.8195461122284105</v>
      </c>
      <c r="P20" s="183">
        <f>P13*'Wskaźniki makroekonomiczne'!P$25</f>
        <v>4.8289543804104014</v>
      </c>
      <c r="Q20" s="183">
        <f>Q13*'Wskaźniki makroekonomiczne'!Q$25</f>
        <v>5.0457286250596001</v>
      </c>
      <c r="R20" s="183">
        <f>R13*'Wskaźniki makroekonomiczne'!R$25</f>
        <v>4.9967596622276993</v>
      </c>
      <c r="S20" s="183">
        <f>S13*'Wskaźniki makroekonomiczne'!S$25</f>
        <v>5.0920783988709983</v>
      </c>
      <c r="T20" s="183">
        <f>T13*'Wskaźniki makroekonomiczne'!T$25</f>
        <v>5.1968369636306138</v>
      </c>
      <c r="U20" s="183">
        <f>U13*'Wskaźniki makroekonomiczne'!U$25</f>
        <v>5.388778683288125</v>
      </c>
      <c r="V20" s="183">
        <f>V13*'Wskaźniki makroekonomiczne'!V$25</f>
        <v>5.6809530966724227</v>
      </c>
      <c r="W20" s="183">
        <f>W13*'Wskaźniki makroekonomiczne'!W$25</f>
        <v>5.6809530966724227</v>
      </c>
      <c r="X20" s="183">
        <f>X13*'Wskaźniki makroekonomiczne'!X$25</f>
        <v>5.6809530966724227</v>
      </c>
      <c r="Y20" s="183">
        <f>Y13*'Wskaźniki makroekonomiczne'!Y$25</f>
        <v>5.6809530966724227</v>
      </c>
      <c r="Z20" s="183">
        <f>Z13*'Wskaźniki makroekonomiczne'!Z$25</f>
        <v>5.6809530966724227</v>
      </c>
      <c r="AA20" s="183">
        <f>AA13*'Wskaźniki makroekonomiczne'!AA$25</f>
        <v>5.6809530966724227</v>
      </c>
      <c r="AB20" s="183">
        <f>AB13*'Wskaźniki makroekonomiczne'!AB$25</f>
        <v>5.6809530966724227</v>
      </c>
      <c r="AC20" s="183">
        <f>AC13*'Wskaźniki makroekonomiczne'!AC$25</f>
        <v>5.6809530966724227</v>
      </c>
      <c r="AD20" s="183">
        <f>AD13*'Wskaźniki makroekonomiczne'!AD$25</f>
        <v>5.6809530966724227</v>
      </c>
      <c r="AE20" s="183">
        <f>AE13*'Wskaźniki makroekonomiczne'!AE$25</f>
        <v>5.6809530966724227</v>
      </c>
      <c r="AF20" s="183">
        <f>AF13*'Wskaźniki makroekonomiczne'!AF$25</f>
        <v>5.6809530966724227</v>
      </c>
      <c r="AG20" s="183">
        <f>AG13*'Wskaźniki makroekonomiczne'!AG$25</f>
        <v>5.6809530966724227</v>
      </c>
      <c r="AH20" s="183">
        <f>AH13*'Wskaźniki makroekonomiczne'!AH$25</f>
        <v>5.6809530966724227</v>
      </c>
      <c r="AI20" s="183">
        <f>AI13*'Wskaźniki makroekonomiczne'!AI$25</f>
        <v>5.6809530966724227</v>
      </c>
      <c r="AJ20" s="183">
        <f>AJ13*'Wskaźniki makroekonomiczne'!AJ$25</f>
        <v>5.6809530966724227</v>
      </c>
      <c r="AK20" s="183">
        <f>AK13*'Wskaźniki makroekonomiczne'!AK$25</f>
        <v>5.6809530966724227</v>
      </c>
      <c r="AL20" s="183">
        <f>AL13*'Wskaźniki makroekonomiczne'!AL$25</f>
        <v>5.6809530966724227</v>
      </c>
      <c r="AM20" s="183">
        <f>AM13*'Wskaźniki makroekonomiczne'!AM$25</f>
        <v>5.6809530966724227</v>
      </c>
      <c r="AN20" s="183">
        <f>AN13*'Wskaźniki makroekonomiczne'!AN$25</f>
        <v>5.6809530966724227</v>
      </c>
      <c r="AO20" s="183">
        <f>AO13*'Wskaźniki makroekonomiczne'!AO$25</f>
        <v>5.6809530966724227</v>
      </c>
      <c r="AP20" s="183">
        <f>AP13*'Wskaźniki makroekonomiczne'!AP$25</f>
        <v>5.6809530966724227</v>
      </c>
      <c r="AQ20" s="183">
        <f>AQ13*'Wskaźniki makroekonomiczne'!AQ$25</f>
        <v>5.6809530966724227</v>
      </c>
      <c r="AR20" s="183">
        <f>AR13*'Wskaźniki makroekonomiczne'!AR$25</f>
        <v>5.6809530966724227</v>
      </c>
      <c r="AS20" s="183">
        <f>AS13*'Wskaźniki makroekonomiczne'!AS$25</f>
        <v>5.6809530966724227</v>
      </c>
      <c r="AT20" s="183">
        <f>AT13*'Wskaźniki makroekonomiczne'!AT$25</f>
        <v>5.6809530966724227</v>
      </c>
      <c r="AU20" s="183">
        <f>AU13*'Wskaźniki makroekonomiczne'!AU$25</f>
        <v>5.6809530966724227</v>
      </c>
      <c r="AV20" s="183">
        <f>AV13*'Wskaźniki makroekonomiczne'!AV$25</f>
        <v>5.6809530966724227</v>
      </c>
      <c r="AW20" s="183">
        <f>AW13*'Wskaźniki makroekonomiczne'!AW$25</f>
        <v>5.6809530966724227</v>
      </c>
      <c r="AX20" s="183">
        <f>AX13*'Wskaźniki makroekonomiczne'!AX$25</f>
        <v>5.6809530966724227</v>
      </c>
      <c r="AY20" s="183">
        <f>AY13*'Wskaźniki makroekonomiczne'!AY$25</f>
        <v>5.6809530966724227</v>
      </c>
      <c r="AZ20" s="183">
        <f>AZ13*'Wskaźniki makroekonomiczne'!AZ$25</f>
        <v>5.6809530966724227</v>
      </c>
      <c r="BA20" s="183">
        <f>BA13*'Wskaźniki makroekonomiczne'!BA$25</f>
        <v>5.6809530966724227</v>
      </c>
      <c r="BB20" s="183">
        <f>BB13*'Wskaźniki makroekonomiczne'!BB$25</f>
        <v>5.6809530966724227</v>
      </c>
      <c r="BC20" s="183">
        <f>BC13*'Wskaźniki makroekonomiczne'!BC$25</f>
        <v>5.6809530966724227</v>
      </c>
      <c r="BD20" s="183">
        <f>BD13*'Wskaźniki makroekonomiczne'!BD$25</f>
        <v>5.6809530966724227</v>
      </c>
      <c r="BE20" s="183">
        <f>BE13*'Wskaźniki makroekonomiczne'!BE$25</f>
        <v>5.6809530966724227</v>
      </c>
      <c r="BF20" s="183">
        <f>BF13*'Wskaźniki makroekonomiczne'!BF$25</f>
        <v>5.6809530966724227</v>
      </c>
      <c r="BG20" s="183">
        <f>BG13*'Wskaźniki makroekonomiczne'!BG$25</f>
        <v>5.6809530966724227</v>
      </c>
      <c r="BH20" s="183">
        <f>BH13*'Wskaźniki makroekonomiczne'!BH$25</f>
        <v>5.6809530966724227</v>
      </c>
      <c r="BI20" s="183">
        <f>BI13*'Wskaźniki makroekonomiczne'!BI$25</f>
        <v>5.6809530966724227</v>
      </c>
    </row>
    <row r="21" spans="1:61" s="92" customFormat="1" ht="15" customHeight="1">
      <c r="A21" s="242" t="s">
        <v>258</v>
      </c>
      <c r="B21" s="142"/>
      <c r="C21" s="139"/>
      <c r="D21" s="140"/>
      <c r="E21" s="140"/>
      <c r="F21" s="141"/>
      <c r="G21" s="140"/>
      <c r="H21" s="140"/>
      <c r="I21" s="140"/>
      <c r="J21" s="140"/>
      <c r="K21" s="140"/>
      <c r="L21" s="140"/>
      <c r="M21" s="140"/>
      <c r="N21" s="141"/>
      <c r="O21" s="96">
        <f>O14*'Wskaźniki makroekonomiczne'!O$25</f>
        <v>139.76683725462391</v>
      </c>
      <c r="P21" s="96">
        <f>P14*'Wskaźniki makroekonomiczne'!P$25</f>
        <v>144.86863141231203</v>
      </c>
      <c r="Q21" s="96">
        <f>Q14*'Wskaźniki makroekonomiczne'!Q$25</f>
        <v>156.41758737684762</v>
      </c>
      <c r="R21" s="96">
        <f>R14*'Wskaźniki makroekonomiczne'!R$25</f>
        <v>159.89630919128638</v>
      </c>
      <c r="S21" s="96">
        <f>S14*'Wskaźniki makroekonomiczne'!S$25</f>
        <v>168.03858716274294</v>
      </c>
      <c r="T21" s="96">
        <f>T14*'Wskaźniki makroekonomiczne'!T$25</f>
        <v>176.69245676344087</v>
      </c>
      <c r="U21" s="96">
        <f>U14*'Wskaźniki makroekonomiczne'!U$25</f>
        <v>188.60725391508436</v>
      </c>
      <c r="V21" s="96">
        <f>V14*'Wskaźniki makroekonomiczne'!V$25</f>
        <v>204.5143114802072</v>
      </c>
      <c r="W21" s="96">
        <f>W14*'Wskaźniki makroekonomiczne'!W$25</f>
        <v>210.19526457687959</v>
      </c>
      <c r="X21" s="96">
        <f>X14*'Wskaźniki makroekonomiczne'!X$25</f>
        <v>215.87621767355202</v>
      </c>
      <c r="Y21" s="96">
        <f>Y14*'Wskaźniki makroekonomiczne'!Y$25</f>
        <v>221.55717077022447</v>
      </c>
      <c r="Z21" s="96">
        <f>Z14*'Wskaźniki makroekonomiczne'!Z$25</f>
        <v>227.2381238668969</v>
      </c>
      <c r="AA21" s="96">
        <f>AA14*'Wskaźniki makroekonomiczne'!AA$25</f>
        <v>232.91907696356932</v>
      </c>
      <c r="AB21" s="96">
        <f>AB14*'Wskaźniki makroekonomiczne'!AB$25</f>
        <v>238.60003006024172</v>
      </c>
      <c r="AC21" s="96">
        <f>AC14*'Wskaźniki makroekonomiczne'!AC$25</f>
        <v>244.28098315691415</v>
      </c>
      <c r="AD21" s="96">
        <f>AD14*'Wskaźniki makroekonomiczne'!AD$25</f>
        <v>249.96193625358657</v>
      </c>
      <c r="AE21" s="96">
        <f>AE14*'Wskaźniki makroekonomiczne'!AE$25</f>
        <v>255.642889350259</v>
      </c>
      <c r="AF21" s="96">
        <f>AF14*'Wskaźniki makroekonomiczne'!AF$25</f>
        <v>261.32384244693139</v>
      </c>
      <c r="AG21" s="96">
        <f>AG14*'Wskaźniki makroekonomiczne'!AG$25</f>
        <v>267.00479554360385</v>
      </c>
      <c r="AH21" s="96">
        <f>AH14*'Wskaźniki makroekonomiczne'!AH$25</f>
        <v>272.68574864027624</v>
      </c>
      <c r="AI21" s="96">
        <f>AI14*'Wskaźniki makroekonomiczne'!AI$25</f>
        <v>278.36670173694864</v>
      </c>
      <c r="AJ21" s="96">
        <f>AJ14*'Wskaźniki makroekonomiczne'!AJ$25</f>
        <v>284.0476548336211</v>
      </c>
      <c r="AK21" s="96">
        <f>AK14*'Wskaźniki makroekonomiczne'!AK$25</f>
        <v>289.72860793029349</v>
      </c>
      <c r="AL21" s="96">
        <f>AL14*'Wskaźniki makroekonomiczne'!AL$25</f>
        <v>295.40956102696595</v>
      </c>
      <c r="AM21" s="96">
        <f>AM14*'Wskaźniki makroekonomiczne'!AM$25</f>
        <v>301.09051412363834</v>
      </c>
      <c r="AN21" s="96">
        <f>AN14*'Wskaźniki makroekonomiczne'!AN$25</f>
        <v>306.77146722031074</v>
      </c>
      <c r="AO21" s="96">
        <f>AO14*'Wskaźniki makroekonomiczne'!AO$25</f>
        <v>312.45242031698319</v>
      </c>
      <c r="AP21" s="96">
        <f>AP14*'Wskaźniki makroekonomiczne'!AP$25</f>
        <v>318.13337341365559</v>
      </c>
      <c r="AQ21" s="96">
        <f>AQ14*'Wskaźniki makroekonomiczne'!AQ$25</f>
        <v>323.81432651032804</v>
      </c>
      <c r="AR21" s="96">
        <f>AR14*'Wskaźniki makroekonomiczne'!AR$25</f>
        <v>329.49527960700044</v>
      </c>
      <c r="AS21" s="96">
        <f>AS14*'Wskaźniki makroekonomiczne'!AS$25</f>
        <v>335.17623270367284</v>
      </c>
      <c r="AT21" s="96">
        <f>AT14*'Wskaźniki makroekonomiczne'!AT$25</f>
        <v>340.85718580034529</v>
      </c>
      <c r="AU21" s="96">
        <f>AU14*'Wskaźniki makroekonomiczne'!AU$25</f>
        <v>346.53813889701769</v>
      </c>
      <c r="AV21" s="96">
        <f>AV14*'Wskaźniki makroekonomiczne'!AV$25</f>
        <v>352.21909199369014</v>
      </c>
      <c r="AW21" s="96">
        <f>AW14*'Wskaźniki makroekonomiczne'!AW$25</f>
        <v>357.9000450903626</v>
      </c>
      <c r="AX21" s="96">
        <f>AX14*'Wskaźniki makroekonomiczne'!AX$25</f>
        <v>363.58099818703505</v>
      </c>
      <c r="AY21" s="96">
        <f>AY14*'Wskaźniki makroekonomiczne'!AY$25</f>
        <v>369.26195128370745</v>
      </c>
      <c r="AZ21" s="96">
        <f>AZ14*'Wskaźniki makroekonomiczne'!AZ$25</f>
        <v>374.94290438037984</v>
      </c>
      <c r="BA21" s="96">
        <f>BA14*'Wskaźniki makroekonomiczne'!BA$25</f>
        <v>380.6238574770523</v>
      </c>
      <c r="BB21" s="96">
        <f>BB14*'Wskaźniki makroekonomiczne'!BB$25</f>
        <v>386.30481057372469</v>
      </c>
      <c r="BC21" s="96">
        <f>BC14*'Wskaźniki makroekonomiczne'!BC$25</f>
        <v>391.98576367039709</v>
      </c>
      <c r="BD21" s="96">
        <f>BD14*'Wskaźniki makroekonomiczne'!BD$25</f>
        <v>397.66671676706954</v>
      </c>
      <c r="BE21" s="96">
        <f>BE14*'Wskaźniki makroekonomiczne'!BE$25</f>
        <v>403.34766986374194</v>
      </c>
      <c r="BF21" s="96">
        <f>BF14*'Wskaźniki makroekonomiczne'!BF$25</f>
        <v>409.0286229604144</v>
      </c>
      <c r="BG21" s="96">
        <f>BG14*'Wskaźniki makroekonomiczne'!BG$25</f>
        <v>414.70957605708679</v>
      </c>
      <c r="BH21" s="96">
        <f>BH14*'Wskaźniki makroekonomiczne'!BH$25</f>
        <v>420.3905291537593</v>
      </c>
      <c r="BI21" s="96">
        <f>BI14*'Wskaźniki makroekonomiczne'!BI$25</f>
        <v>426.0714822504317</v>
      </c>
    </row>
    <row r="22" spans="1:61" ht="15" hidden="1" customHeight="1"/>
  </sheetData>
  <mergeCells count="5">
    <mergeCell ref="C16:F16"/>
    <mergeCell ref="C12:F12"/>
    <mergeCell ref="C13:F13"/>
    <mergeCell ref="C15:F15"/>
    <mergeCell ref="C14:F1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5"/>
  <sheetViews>
    <sheetView showGridLines="0" workbookViewId="0">
      <pane xSplit="1" ySplit="1" topLeftCell="B2" activePane="bottomRight" state="frozen"/>
      <selection activeCell="C2" sqref="C2"/>
      <selection pane="topRight" activeCell="C2" sqref="C2"/>
      <selection pane="bottomLeft" activeCell="C2" sqref="C2"/>
      <selection pane="bottomRight" activeCell="B2" sqref="B2"/>
    </sheetView>
  </sheetViews>
  <sheetFormatPr defaultColWidth="0" defaultRowHeight="14.25" zeroHeight="1" outlineLevelRow="1"/>
  <cols>
    <col min="1" max="1" width="23.375" customWidth="1"/>
    <col min="2" max="2" width="28.75" customWidth="1"/>
    <col min="3" max="6" width="9" customWidth="1"/>
    <col min="7" max="7" width="12.5" customWidth="1"/>
    <col min="8" max="8" width="9" customWidth="1"/>
    <col min="9" max="10" width="0.875" customWidth="1"/>
    <col min="11" max="61" width="9" customWidth="1"/>
    <col min="62" max="16384" width="9" hidden="1"/>
  </cols>
  <sheetData>
    <row r="1" spans="1:61" s="41" customFormat="1" ht="20.100000000000001" customHeight="1">
      <c r="A1" s="91" t="s">
        <v>159</v>
      </c>
      <c r="B1" s="36"/>
      <c r="C1" s="37"/>
      <c r="D1" s="36"/>
      <c r="E1" s="37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</row>
    <row r="2" spans="1:61"/>
    <row r="3" spans="1:61" ht="15" hidden="1" outlineLevel="1">
      <c r="A3" s="5"/>
      <c r="B3" s="6" t="s">
        <v>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61" ht="15" hidden="1" outlineLevel="1">
      <c r="A4" s="5"/>
      <c r="B4" s="421" t="s">
        <v>30</v>
      </c>
      <c r="C4" s="421" t="s">
        <v>31</v>
      </c>
      <c r="D4" s="421" t="s">
        <v>32</v>
      </c>
      <c r="E4" s="421" t="s">
        <v>33</v>
      </c>
      <c r="F4" s="421" t="s">
        <v>34</v>
      </c>
      <c r="G4" s="421"/>
      <c r="H4" s="422" t="s">
        <v>35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61" ht="30" hidden="1" outlineLevel="1">
      <c r="A5" s="5"/>
      <c r="B5" s="421"/>
      <c r="C5" s="421"/>
      <c r="D5" s="421"/>
      <c r="E5" s="421"/>
      <c r="F5" s="88" t="s">
        <v>36</v>
      </c>
      <c r="G5" s="88" t="s">
        <v>37</v>
      </c>
      <c r="H5" s="423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61" ht="15" hidden="1" outlineLevel="1">
      <c r="A6" s="5"/>
      <c r="B6" s="10" t="s">
        <v>38</v>
      </c>
      <c r="C6" s="189">
        <v>59</v>
      </c>
      <c r="D6" s="189">
        <v>880</v>
      </c>
      <c r="E6" s="189" t="s">
        <v>39</v>
      </c>
      <c r="F6" s="189">
        <v>98</v>
      </c>
      <c r="G6" s="189">
        <v>340</v>
      </c>
      <c r="H6" s="189">
        <v>760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61" ht="15" hidden="1" outlineLevel="1">
      <c r="A7" s="5"/>
      <c r="B7" s="10" t="s">
        <v>40</v>
      </c>
      <c r="C7" s="189">
        <v>37</v>
      </c>
      <c r="D7" s="189">
        <v>1200</v>
      </c>
      <c r="E7" s="189">
        <v>13000</v>
      </c>
      <c r="F7" s="189">
        <v>65</v>
      </c>
      <c r="G7" s="189">
        <v>300</v>
      </c>
      <c r="H7" s="189">
        <v>830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61" ht="15" hidden="1" outlineLevel="1">
      <c r="A8" s="5"/>
      <c r="B8" s="10" t="s">
        <v>41</v>
      </c>
      <c r="C8" s="189">
        <v>38</v>
      </c>
      <c r="D8" s="189">
        <v>1100</v>
      </c>
      <c r="E8" s="189">
        <v>13000</v>
      </c>
      <c r="F8" s="189">
        <v>67</v>
      </c>
      <c r="G8" s="189">
        <v>300</v>
      </c>
      <c r="H8" s="189">
        <v>780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61" ht="15" hidden="1" outlineLevel="1">
      <c r="A9" s="5"/>
      <c r="B9" s="33" t="s">
        <v>43</v>
      </c>
      <c r="C9" s="11"/>
      <c r="D9" s="11"/>
      <c r="E9" s="11"/>
      <c r="F9" s="11"/>
      <c r="G9" s="11"/>
      <c r="H9" s="11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61" ht="15" hidden="1" outlineLevel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61" ht="15" hidden="1" outlineLevel="1">
      <c r="A11" s="5"/>
      <c r="B11" s="123" t="s">
        <v>45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61" ht="15" hidden="1" outlineLevel="1">
      <c r="A12" s="5"/>
      <c r="B12" s="421" t="s">
        <v>30</v>
      </c>
      <c r="C12" s="421" t="s">
        <v>31</v>
      </c>
      <c r="D12" s="421" t="s">
        <v>32</v>
      </c>
      <c r="E12" s="421" t="s">
        <v>33</v>
      </c>
      <c r="F12" s="421" t="s">
        <v>34</v>
      </c>
      <c r="G12" s="421"/>
      <c r="H12" s="421" t="s">
        <v>35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61" ht="30" hidden="1" outlineLevel="1">
      <c r="A13" s="5"/>
      <c r="B13" s="421"/>
      <c r="C13" s="421"/>
      <c r="D13" s="421"/>
      <c r="E13" s="421"/>
      <c r="F13" s="100" t="s">
        <v>36</v>
      </c>
      <c r="G13" s="100" t="s">
        <v>37</v>
      </c>
      <c r="H13" s="421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61" ht="15" hidden="1" outlineLevel="1">
      <c r="A14" s="5"/>
      <c r="B14" s="12" t="s">
        <v>42</v>
      </c>
      <c r="C14" s="190">
        <v>25</v>
      </c>
      <c r="D14" s="190">
        <v>950</v>
      </c>
      <c r="E14" s="191">
        <v>60</v>
      </c>
      <c r="F14" s="190">
        <v>1600</v>
      </c>
      <c r="G14" s="190">
        <v>1600</v>
      </c>
      <c r="H14" s="190">
        <v>4500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61" ht="15" hidden="1" outlineLevel="1">
      <c r="A15" s="5"/>
      <c r="B15" s="33" t="s">
        <v>44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61" ht="15" hidden="1" outlineLevel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5" hidden="1" outlineLevel="1">
      <c r="A17" s="5"/>
      <c r="B17" s="6" t="s">
        <v>118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5" hidden="1" outlineLevel="1">
      <c r="A18" s="5"/>
      <c r="B18" s="421" t="s">
        <v>30</v>
      </c>
      <c r="C18" s="421" t="s">
        <v>31</v>
      </c>
      <c r="D18" s="421" t="s">
        <v>32</v>
      </c>
      <c r="E18" s="421" t="s">
        <v>33</v>
      </c>
      <c r="F18" s="421" t="s">
        <v>34</v>
      </c>
      <c r="G18" s="421"/>
      <c r="H18" s="421" t="s">
        <v>35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30" hidden="1" outlineLevel="1">
      <c r="A19" s="5"/>
      <c r="B19" s="421"/>
      <c r="C19" s="421"/>
      <c r="D19" s="421"/>
      <c r="E19" s="421"/>
      <c r="F19" s="101" t="s">
        <v>161</v>
      </c>
      <c r="G19" s="101" t="s">
        <v>162</v>
      </c>
      <c r="H19" s="421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5" hidden="1" outlineLevel="1">
      <c r="A20" s="5"/>
      <c r="B20" s="184" t="s">
        <v>38</v>
      </c>
      <c r="C20" s="185">
        <f t="shared" ref="C20:D22" si="0">C6/C$14</f>
        <v>2.36</v>
      </c>
      <c r="D20" s="185">
        <f t="shared" si="0"/>
        <v>0.9263157894736842</v>
      </c>
      <c r="E20" s="185" t="s">
        <v>39</v>
      </c>
      <c r="F20" s="185">
        <f t="shared" ref="F20:H22" si="1">F6/F$14</f>
        <v>6.1249999999999999E-2</v>
      </c>
      <c r="G20" s="185">
        <f t="shared" si="1"/>
        <v>0.21249999999999999</v>
      </c>
      <c r="H20" s="185">
        <f t="shared" si="1"/>
        <v>0.16888888888888889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5" hidden="1" outlineLevel="1">
      <c r="A21" s="5"/>
      <c r="B21" s="186" t="s">
        <v>40</v>
      </c>
      <c r="C21" s="187">
        <f t="shared" si="0"/>
        <v>1.48</v>
      </c>
      <c r="D21" s="187">
        <f t="shared" si="0"/>
        <v>1.263157894736842</v>
      </c>
      <c r="E21" s="187">
        <f>E7/E$14</f>
        <v>216.66666666666666</v>
      </c>
      <c r="F21" s="187">
        <f t="shared" si="1"/>
        <v>4.0625000000000001E-2</v>
      </c>
      <c r="G21" s="187">
        <f t="shared" si="1"/>
        <v>0.1875</v>
      </c>
      <c r="H21" s="187">
        <f t="shared" si="1"/>
        <v>0.18444444444444444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5" hidden="1" outlineLevel="1">
      <c r="A22" s="5"/>
      <c r="B22" s="188" t="s">
        <v>41</v>
      </c>
      <c r="C22" s="160">
        <f t="shared" si="0"/>
        <v>1.52</v>
      </c>
      <c r="D22" s="160">
        <f t="shared" si="0"/>
        <v>1.1578947368421053</v>
      </c>
      <c r="E22" s="160">
        <f>E8/E$14</f>
        <v>216.66666666666666</v>
      </c>
      <c r="F22" s="160">
        <f t="shared" si="1"/>
        <v>4.1875000000000002E-2</v>
      </c>
      <c r="G22" s="160">
        <f t="shared" si="1"/>
        <v>0.1875</v>
      </c>
      <c r="H22" s="160">
        <f t="shared" si="1"/>
        <v>0.17333333333333334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5" hidden="1" outlineLevel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5" hidden="1" outlineLevel="1">
      <c r="A24" s="5"/>
      <c r="B24" s="13" t="s">
        <v>54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5" hidden="1" outlineLevel="1">
      <c r="A25" s="5"/>
      <c r="B25" s="204" t="s">
        <v>221</v>
      </c>
      <c r="C25" s="208">
        <v>15400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5" hidden="1" outlineLevel="1">
      <c r="A26" s="5"/>
      <c r="B26" s="204" t="s">
        <v>222</v>
      </c>
      <c r="C26" s="15">
        <v>31700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5" hidden="1" outlineLevel="1">
      <c r="A27" s="5"/>
      <c r="B27" s="14" t="s">
        <v>19</v>
      </c>
      <c r="C27" s="8">
        <f>C25/C26</f>
        <v>0.48580441640378547</v>
      </c>
      <c r="D27" s="3"/>
      <c r="E27" s="3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5" hidden="1" outlineLevel="1">
      <c r="A28" s="5"/>
      <c r="B28" s="29" t="s">
        <v>231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15" hidden="1" outlineLevel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ht="15" collapsed="1">
      <c r="A30" s="5"/>
      <c r="B30" s="500" t="s">
        <v>272</v>
      </c>
      <c r="C30" s="32"/>
      <c r="D30" s="32"/>
      <c r="E30" s="32"/>
      <c r="F30" s="32"/>
      <c r="G30" s="32"/>
      <c r="H30" s="32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ht="15">
      <c r="A31" s="5"/>
      <c r="B31" s="421" t="s">
        <v>30</v>
      </c>
      <c r="C31" s="421" t="s">
        <v>31</v>
      </c>
      <c r="D31" s="421" t="s">
        <v>32</v>
      </c>
      <c r="E31" s="421" t="s">
        <v>33</v>
      </c>
      <c r="F31" s="421" t="s">
        <v>34</v>
      </c>
      <c r="G31" s="421"/>
      <c r="H31" s="421" t="s">
        <v>35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30">
      <c r="A32" s="5"/>
      <c r="B32" s="421"/>
      <c r="C32" s="421"/>
      <c r="D32" s="421"/>
      <c r="E32" s="421"/>
      <c r="F32" s="101" t="s">
        <v>161</v>
      </c>
      <c r="G32" s="101" t="s">
        <v>162</v>
      </c>
      <c r="H32" s="421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61" ht="15">
      <c r="A33" s="5"/>
      <c r="B33" s="184" t="s">
        <v>38</v>
      </c>
      <c r="C33" s="501">
        <f>V39</f>
        <v>6.7685796671430962</v>
      </c>
      <c r="D33" s="501">
        <f>V42</f>
        <v>2.6567128042310095</v>
      </c>
      <c r="E33" s="501" t="str">
        <f>V45</f>
        <v>n/a</v>
      </c>
      <c r="F33" s="501">
        <f>V48</f>
        <v>0.17566758670021801</v>
      </c>
      <c r="G33" s="501">
        <f>V51</f>
        <v>0.60945897426606266</v>
      </c>
      <c r="H33" s="501">
        <f>V54</f>
        <v>0.48438046582191635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61" ht="15">
      <c r="A34" s="5"/>
      <c r="B34" s="186" t="s">
        <v>40</v>
      </c>
      <c r="C34" s="502">
        <f>V40</f>
        <v>4.2447025031236354</v>
      </c>
      <c r="D34" s="502">
        <f>V43</f>
        <v>3.6227901875877402</v>
      </c>
      <c r="E34" s="502">
        <f>V46</f>
        <v>621.40915023206401</v>
      </c>
      <c r="F34" s="502">
        <f>V49</f>
        <v>0.11651421566851199</v>
      </c>
      <c r="G34" s="502">
        <f>V52</f>
        <v>0.53775791847005538</v>
      </c>
      <c r="H34" s="502">
        <f>V55</f>
        <v>0.52899445609498774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61" ht="15">
      <c r="A35" s="5"/>
      <c r="B35" s="188" t="s">
        <v>41</v>
      </c>
      <c r="C35" s="503">
        <f>V41</f>
        <v>4.359424192397249</v>
      </c>
      <c r="D35" s="503">
        <f>V44</f>
        <v>3.3208910052887624</v>
      </c>
      <c r="E35" s="503">
        <f>V47</f>
        <v>621.40915023206401</v>
      </c>
      <c r="F35" s="503">
        <f>V50</f>
        <v>0.12009926845831237</v>
      </c>
      <c r="G35" s="503">
        <f>V53</f>
        <v>0.53775791847005538</v>
      </c>
      <c r="H35" s="503">
        <f>V56</f>
        <v>0.49712732018565114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6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61" ht="15">
      <c r="A37" s="6" t="s">
        <v>119</v>
      </c>
      <c r="B37" s="6"/>
      <c r="C37" s="6"/>
      <c r="D37" s="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61" s="103" customFormat="1" ht="15">
      <c r="A38" s="100" t="s">
        <v>51</v>
      </c>
      <c r="B38" s="102" t="s">
        <v>55</v>
      </c>
      <c r="C38" s="435" t="s">
        <v>253</v>
      </c>
      <c r="D38" s="436"/>
      <c r="E38" s="436"/>
      <c r="F38" s="436"/>
      <c r="G38" s="436"/>
      <c r="H38" s="436"/>
      <c r="I38" s="436"/>
      <c r="J38" s="437"/>
      <c r="K38" s="102">
        <f>'Wskaźniki makroekonomiczne'!K1</f>
        <v>2010</v>
      </c>
      <c r="L38" s="102">
        <f>K38+1</f>
        <v>2011</v>
      </c>
      <c r="M38" s="102">
        <f t="shared" ref="M38:AY38" si="2">L38+1</f>
        <v>2012</v>
      </c>
      <c r="N38" s="102">
        <f t="shared" si="2"/>
        <v>2013</v>
      </c>
      <c r="O38" s="102">
        <f t="shared" si="2"/>
        <v>2014</v>
      </c>
      <c r="P38" s="102">
        <f t="shared" si="2"/>
        <v>2015</v>
      </c>
      <c r="Q38" s="102">
        <f t="shared" si="2"/>
        <v>2016</v>
      </c>
      <c r="R38" s="102">
        <f t="shared" si="2"/>
        <v>2017</v>
      </c>
      <c r="S38" s="102">
        <f t="shared" si="2"/>
        <v>2018</v>
      </c>
      <c r="T38" s="102">
        <f t="shared" si="2"/>
        <v>2019</v>
      </c>
      <c r="U38" s="102">
        <f t="shared" si="2"/>
        <v>2020</v>
      </c>
      <c r="V38" s="102">
        <f t="shared" si="2"/>
        <v>2021</v>
      </c>
      <c r="W38" s="102">
        <f t="shared" si="2"/>
        <v>2022</v>
      </c>
      <c r="X38" s="102">
        <f t="shared" si="2"/>
        <v>2023</v>
      </c>
      <c r="Y38" s="102">
        <f t="shared" si="2"/>
        <v>2024</v>
      </c>
      <c r="Z38" s="102">
        <f t="shared" si="2"/>
        <v>2025</v>
      </c>
      <c r="AA38" s="102">
        <f t="shared" si="2"/>
        <v>2026</v>
      </c>
      <c r="AB38" s="102">
        <f t="shared" si="2"/>
        <v>2027</v>
      </c>
      <c r="AC38" s="102">
        <f t="shared" si="2"/>
        <v>2028</v>
      </c>
      <c r="AD38" s="102">
        <f t="shared" si="2"/>
        <v>2029</v>
      </c>
      <c r="AE38" s="102">
        <f t="shared" si="2"/>
        <v>2030</v>
      </c>
      <c r="AF38" s="102">
        <f t="shared" si="2"/>
        <v>2031</v>
      </c>
      <c r="AG38" s="102">
        <f t="shared" si="2"/>
        <v>2032</v>
      </c>
      <c r="AH38" s="102">
        <f t="shared" si="2"/>
        <v>2033</v>
      </c>
      <c r="AI38" s="102">
        <f t="shared" si="2"/>
        <v>2034</v>
      </c>
      <c r="AJ38" s="102">
        <f t="shared" si="2"/>
        <v>2035</v>
      </c>
      <c r="AK38" s="102">
        <f t="shared" si="2"/>
        <v>2036</v>
      </c>
      <c r="AL38" s="102">
        <f t="shared" si="2"/>
        <v>2037</v>
      </c>
      <c r="AM38" s="102">
        <f t="shared" si="2"/>
        <v>2038</v>
      </c>
      <c r="AN38" s="102">
        <f t="shared" si="2"/>
        <v>2039</v>
      </c>
      <c r="AO38" s="102">
        <f t="shared" si="2"/>
        <v>2040</v>
      </c>
      <c r="AP38" s="102">
        <f t="shared" si="2"/>
        <v>2041</v>
      </c>
      <c r="AQ38" s="102">
        <f t="shared" si="2"/>
        <v>2042</v>
      </c>
      <c r="AR38" s="102">
        <f t="shared" si="2"/>
        <v>2043</v>
      </c>
      <c r="AS38" s="102">
        <f t="shared" si="2"/>
        <v>2044</v>
      </c>
      <c r="AT38" s="102">
        <f t="shared" si="2"/>
        <v>2045</v>
      </c>
      <c r="AU38" s="102">
        <f t="shared" si="2"/>
        <v>2046</v>
      </c>
      <c r="AV38" s="102">
        <f t="shared" si="2"/>
        <v>2047</v>
      </c>
      <c r="AW38" s="102">
        <f t="shared" si="2"/>
        <v>2048</v>
      </c>
      <c r="AX38" s="102">
        <f t="shared" si="2"/>
        <v>2049</v>
      </c>
      <c r="AY38" s="102">
        <f t="shared" si="2"/>
        <v>2050</v>
      </c>
      <c r="AZ38" s="102">
        <f t="shared" ref="AZ38:BI38" si="3">AY38+1</f>
        <v>2051</v>
      </c>
      <c r="BA38" s="102">
        <f t="shared" si="3"/>
        <v>2052</v>
      </c>
      <c r="BB38" s="102">
        <f t="shared" si="3"/>
        <v>2053</v>
      </c>
      <c r="BC38" s="102">
        <f t="shared" si="3"/>
        <v>2054</v>
      </c>
      <c r="BD38" s="102">
        <f t="shared" si="3"/>
        <v>2055</v>
      </c>
      <c r="BE38" s="102">
        <f t="shared" si="3"/>
        <v>2056</v>
      </c>
      <c r="BF38" s="102">
        <f t="shared" si="3"/>
        <v>2057</v>
      </c>
      <c r="BG38" s="102">
        <f t="shared" si="3"/>
        <v>2058</v>
      </c>
      <c r="BH38" s="102">
        <f t="shared" si="3"/>
        <v>2059</v>
      </c>
      <c r="BI38" s="102">
        <f t="shared" si="3"/>
        <v>2060</v>
      </c>
    </row>
    <row r="39" spans="1:61" ht="15">
      <c r="A39" s="422" t="s">
        <v>31</v>
      </c>
      <c r="B39" s="180" t="s">
        <v>38</v>
      </c>
      <c r="C39" s="427"/>
      <c r="D39" s="428"/>
      <c r="E39" s="428"/>
      <c r="F39" s="428"/>
      <c r="G39" s="428"/>
      <c r="H39" s="428"/>
      <c r="I39" s="428"/>
      <c r="J39" s="429"/>
      <c r="K39" s="358">
        <f>C20*'Wskaźniki makroekonomiczne'!$K$25*$C$27</f>
        <v>4.5799172492113556</v>
      </c>
      <c r="L39" s="359">
        <f>K39*'Wskaźniki makroekonomiczne'!L$42</f>
        <v>4.8727136495300316</v>
      </c>
      <c r="M39" s="205">
        <f>L39*'Wskaźniki makroekonomiczne'!M$42</f>
        <v>5.0858529279907261</v>
      </c>
      <c r="N39" s="205">
        <f>M39*'Wskaźniki makroekonomiczne'!N$42</f>
        <v>5.1547632599654127</v>
      </c>
      <c r="O39" s="205">
        <f>N39*'Wskaźniki makroekonomiczne'!O$42</f>
        <v>5.2476756120200205</v>
      </c>
      <c r="P39" s="205">
        <f>O39*'Wskaźniki makroekonomiczne'!P$42</f>
        <v>5.3204895270728718</v>
      </c>
      <c r="Q39" s="205">
        <f>P39*'Wskaźniki makroekonomiczne'!Q$42</f>
        <v>5.3921601946363076</v>
      </c>
      <c r="R39" s="205">
        <f>Q39*'Wskaźniki makroekonomiczne'!R$42</f>
        <v>5.6099151393195044</v>
      </c>
      <c r="S39" s="205">
        <f>R39*'Wskaźniki makroekonomiczne'!S$42</f>
        <v>5.8306092319212111</v>
      </c>
      <c r="T39" s="205">
        <f>S39*'Wskaźniki makroekonomiczne'!T$42</f>
        <v>6.0930526250655825</v>
      </c>
      <c r="U39" s="205">
        <f>T39*'Wskaźniki makroekonomiczne'!U$42</f>
        <v>6.2487785156232505</v>
      </c>
      <c r="V39" s="205">
        <f>U39*'Wskaźniki makroekonomiczne'!V$42</f>
        <v>6.7685796671430962</v>
      </c>
      <c r="W39" s="205">
        <f>V39*'Wskaźniki makroekonomiczne'!W$42</f>
        <v>6.9039229028339966</v>
      </c>
      <c r="X39" s="205">
        <f>W39*'Wskaźniki makroekonomiczne'!X$42</f>
        <v>7.0217919757760043</v>
      </c>
      <c r="Y39" s="205">
        <f>X39*'Wskaźniki makroekonomiczne'!Y$42</f>
        <v>7.135268743508596</v>
      </c>
      <c r="Z39" s="205">
        <f>Y39*'Wskaźniki makroekonomiczne'!Z$42</f>
        <v>7.2548167889321453</v>
      </c>
      <c r="AA39" s="205">
        <f>Z39*'Wskaźniki makroekonomiczne'!AA$42</f>
        <v>7.3734090339621563</v>
      </c>
      <c r="AB39" s="205">
        <f>AA39*'Wskaźniki makroekonomiczne'!AB$42</f>
        <v>7.4946327670376025</v>
      </c>
      <c r="AC39" s="205">
        <f>AB39*'Wskaźniki makroekonomiczne'!AC$42</f>
        <v>7.6147906280787101</v>
      </c>
      <c r="AD39" s="205">
        <f>AC39*'Wskaźniki makroekonomiczne'!AD$42</f>
        <v>7.7337492837948965</v>
      </c>
      <c r="AE39" s="205">
        <f>AD39*'Wskaźniki makroekonomiczne'!AE$42</f>
        <v>7.8513687649067974</v>
      </c>
      <c r="AF39" s="205">
        <f>AE39*'Wskaźniki makroekonomiczne'!AF$42</f>
        <v>7.9715544770163307</v>
      </c>
      <c r="AG39" s="205">
        <f>AF39*'Wskaźniki makroekonomiczne'!AG$42</f>
        <v>8.0903210809091757</v>
      </c>
      <c r="AH39" s="205">
        <f>AG39*'Wskaźniki makroekonomiczne'!AH$42</f>
        <v>8.2115544645001766</v>
      </c>
      <c r="AI39" s="205">
        <f>AH39*'Wskaźniki makroekonomiczne'!AI$42</f>
        <v>8.3311259402540419</v>
      </c>
      <c r="AJ39" s="205">
        <f>AI39*'Wskaźniki makroekonomiczne'!AJ$42</f>
        <v>8.448826265699271</v>
      </c>
      <c r="AK39" s="205">
        <f>AJ39*'Wskaźniki makroekonomiczne'!AK$42</f>
        <v>8.5645212415554575</v>
      </c>
      <c r="AL39" s="205">
        <f>AK39*'Wskaźniki makroekonomiczne'!AL$42</f>
        <v>8.6780114733243128</v>
      </c>
      <c r="AM39" s="205">
        <f>AL39*'Wskaźniki makroekonomiczne'!AM$42</f>
        <v>8.7890983407665164</v>
      </c>
      <c r="AN39" s="205">
        <f>AM39*'Wskaźniki makroekonomiczne'!AN$42</f>
        <v>8.8975771152277403</v>
      </c>
      <c r="AO39" s="205">
        <f>AN39*'Wskaźniki makroekonomiczne'!AO$42</f>
        <v>9.0077498889014045</v>
      </c>
      <c r="AP39" s="205">
        <f>AO39*'Wskaźniki makroekonomiczne'!AP$42</f>
        <v>9.110515056557313</v>
      </c>
      <c r="AQ39" s="205">
        <f>AP39*'Wskaźniki makroekonomiczne'!AQ$42</f>
        <v>9.214731684097238</v>
      </c>
      <c r="AR39" s="205">
        <f>AQ39*'Wskaźniki makroekonomiczne'!AR$42</f>
        <v>9.3203785713870104</v>
      </c>
      <c r="AS39" s="205">
        <f>AR39*'Wskaźniki makroekonomiczne'!AS$42</f>
        <v>9.4227971206368384</v>
      </c>
      <c r="AT39" s="205">
        <f>AS39*'Wskaźniki makroekonomiczne'!AT$42</f>
        <v>9.5218314360035841</v>
      </c>
      <c r="AU39" s="205">
        <f>AT39*'Wskaźniki makroekonomiczne'!AU$42</f>
        <v>9.6173296050495889</v>
      </c>
      <c r="AV39" s="205">
        <f>AU39*'Wskaźniki makroekonomiczne'!AV$42</f>
        <v>9.7139973439617489</v>
      </c>
      <c r="AW39" s="205">
        <f>AV39*'Wskaźniki makroekonomiczne'!AW$42</f>
        <v>9.8118002437687579</v>
      </c>
      <c r="AX39" s="205">
        <f>AW39*'Wskaźniki makroekonomiczne'!AX$42</f>
        <v>9.9107378708569751</v>
      </c>
      <c r="AY39" s="205">
        <f>AX39*'Wskaźniki makroekonomiczne'!AY$42</f>
        <v>10.00580037011315</v>
      </c>
      <c r="AZ39" s="205">
        <f>AY39*'Wskaźniki makroekonomiczne'!AZ$42</f>
        <v>10.100940267686648</v>
      </c>
      <c r="BA39" s="205">
        <f>AZ39*'Wskaźniki makroekonomiczne'!BA$42</f>
        <v>10.196984800549226</v>
      </c>
      <c r="BB39" s="205">
        <f>BA39*'Wskaźniki makroekonomiczne'!BB$42</f>
        <v>10.293942570402454</v>
      </c>
      <c r="BC39" s="205">
        <f>BB39*'Wskaźniki makroekonomiczne'!BC$42</f>
        <v>10.391822260736959</v>
      </c>
      <c r="BD39" s="205">
        <f>BC39*'Wskaźniki makroekonomiczne'!BD$42</f>
        <v>10.490632637610121</v>
      </c>
      <c r="BE39" s="205">
        <f>BD39*'Wskaźniki makroekonomiczne'!BE$42</f>
        <v>10.595653818904156</v>
      </c>
      <c r="BF39" s="205">
        <f>BE39*'Wskaźniki makroekonomiczne'!BF$42</f>
        <v>10.70172636181778</v>
      </c>
      <c r="BG39" s="205">
        <f>BF39*'Wskaźniki makroekonomiczne'!BG$42</f>
        <v>10.808860791477844</v>
      </c>
      <c r="BH39" s="205">
        <f>BG39*'Wskaźniki makroekonomiczne'!BH$42</f>
        <v>10.922498908173406</v>
      </c>
      <c r="BI39" s="205">
        <f>BH39*'Wskaźniki makroekonomiczne'!BI$42</f>
        <v>11.037331750364579</v>
      </c>
    </row>
    <row r="40" spans="1:61" ht="15">
      <c r="A40" s="433"/>
      <c r="B40" s="182" t="s">
        <v>40</v>
      </c>
      <c r="C40" s="430"/>
      <c r="D40" s="431"/>
      <c r="E40" s="431"/>
      <c r="F40" s="431"/>
      <c r="G40" s="431"/>
      <c r="H40" s="431"/>
      <c r="I40" s="431"/>
      <c r="J40" s="432"/>
      <c r="K40" s="360">
        <f>C21*'Wskaźniki makroekonomiczne'!$K$25*$C$27</f>
        <v>2.8721514952681386</v>
      </c>
      <c r="L40" s="361">
        <f>K40*'Wskaźniki makroekonomiczne'!L$42</f>
        <v>3.0557695768239181</v>
      </c>
      <c r="M40" s="206">
        <f>L40*'Wskaźniki makroekonomiczne'!M$42</f>
        <v>3.1894331921297772</v>
      </c>
      <c r="N40" s="206">
        <f>M40*'Wskaźniki makroekonomiczne'!N$42</f>
        <v>3.2326481460800047</v>
      </c>
      <c r="O40" s="206">
        <f>N40*'Wskaźniki makroekonomiczne'!O$42</f>
        <v>3.2909152143176397</v>
      </c>
      <c r="P40" s="206">
        <f>O40*'Wskaźniki makroekonomiczne'!P$42</f>
        <v>3.3365781779948516</v>
      </c>
      <c r="Q40" s="206">
        <f>P40*'Wskaźniki makroekonomiczne'!Q$42</f>
        <v>3.381524189856667</v>
      </c>
      <c r="R40" s="206">
        <f>Q40*'Wskaźniki makroekonomiczne'!R$42</f>
        <v>3.5180823755054518</v>
      </c>
      <c r="S40" s="206">
        <f>R40*'Wskaźniki makroekonomiczne'!S$42</f>
        <v>3.6564837556116068</v>
      </c>
      <c r="T40" s="206">
        <f>S40*'Wskaźniki makroekonomiczne'!T$42</f>
        <v>3.8210669004648565</v>
      </c>
      <c r="U40" s="206">
        <f>T40*'Wskaźniki makroekonomiczne'!U$42</f>
        <v>3.918725509797631</v>
      </c>
      <c r="V40" s="206">
        <f>U40*'Wskaźniki makroekonomiczne'!V$42</f>
        <v>4.2447025031236354</v>
      </c>
      <c r="W40" s="206">
        <f>V40*'Wskaźniki makroekonomiczne'!W$42</f>
        <v>4.3295787695738612</v>
      </c>
      <c r="X40" s="206">
        <f>W40*'Wskaźniki makroekonomiczne'!X$42</f>
        <v>4.4034966627747814</v>
      </c>
      <c r="Y40" s="206">
        <f>X40*'Wskaźniki makroekonomiczne'!Y$42</f>
        <v>4.4746600594884409</v>
      </c>
      <c r="Z40" s="206">
        <f>Y40*'Wskaźniki makroekonomiczne'!Z$42</f>
        <v>4.5496308676354129</v>
      </c>
      <c r="AA40" s="206">
        <f>Z40*'Wskaźniki makroekonomiczne'!AA$42</f>
        <v>4.624002275535589</v>
      </c>
      <c r="AB40" s="206">
        <f>AA40*'Wskaźniki makroekonomiczne'!AB$42</f>
        <v>4.7000239386506992</v>
      </c>
      <c r="AC40" s="206">
        <f>AB40*'Wskaźniki makroekonomiczne'!AC$42</f>
        <v>4.7753771735408854</v>
      </c>
      <c r="AD40" s="206">
        <f>AC40*'Wskaźniki makroekonomiczne'!AD$42</f>
        <v>4.8499783644137482</v>
      </c>
      <c r="AE40" s="206">
        <f>AD40*'Wskaźniki makroekonomiczne'!AE$42</f>
        <v>4.9237397339246014</v>
      </c>
      <c r="AF40" s="206">
        <f>AE40*'Wskaźniki makroekonomiczne'!AF$42</f>
        <v>4.9991104347390545</v>
      </c>
      <c r="AG40" s="206">
        <f>AF40*'Wskaźniki makroekonomiczne'!AG$42</f>
        <v>5.0735911863328722</v>
      </c>
      <c r="AH40" s="206">
        <f>AG40*'Wskaźniki makroekonomiczne'!AH$42</f>
        <v>5.1496189014662113</v>
      </c>
      <c r="AI40" s="206">
        <f>AH40*'Wskaźniki makroekonomiczne'!AI$42</f>
        <v>5.2246044032101606</v>
      </c>
      <c r="AJ40" s="206">
        <f>AI40*'Wskaźniki makroekonomiczne'!AJ$42</f>
        <v>5.2984164717097118</v>
      </c>
      <c r="AK40" s="206">
        <f>AJ40*'Wskaźniki makroekonomiczne'!AK$42</f>
        <v>5.3709709480940999</v>
      </c>
      <c r="AL40" s="206">
        <f>AK40*'Wskaźniki makroekonomiczne'!AL$42</f>
        <v>5.4421427883559241</v>
      </c>
      <c r="AM40" s="206">
        <f>AL40*'Wskaźniki makroekonomiczne'!AM$42</f>
        <v>5.5118074340400174</v>
      </c>
      <c r="AN40" s="206">
        <f>AM40*'Wskaźniki makroekonomiczne'!AN$42</f>
        <v>5.5798364959902766</v>
      </c>
      <c r="AO40" s="206">
        <f>AN40*'Wskaźniki makroekonomiczne'!AO$42</f>
        <v>5.6489278964296927</v>
      </c>
      <c r="AP40" s="206">
        <f>AO40*'Wskaźniki makroekonomiczne'!AP$42</f>
        <v>5.713373849027465</v>
      </c>
      <c r="AQ40" s="206">
        <f>AP40*'Wskaźniki makroekonomiczne'!AQ$42</f>
        <v>5.7787300391796217</v>
      </c>
      <c r="AR40" s="206">
        <f>AQ40*'Wskaźniki makroekonomiczne'!AR$42</f>
        <v>5.8449831718867671</v>
      </c>
      <c r="AS40" s="206">
        <f>AR40*'Wskaźniki makroekonomiczne'!AS$42</f>
        <v>5.9092117536197097</v>
      </c>
      <c r="AT40" s="206">
        <f>AS40*'Wskaźniki makroekonomiczne'!AT$42</f>
        <v>5.9713180191886854</v>
      </c>
      <c r="AU40" s="206">
        <f>AT40*'Wskaźniki makroekonomiczne'!AU$42</f>
        <v>6.0312067014717732</v>
      </c>
      <c r="AV40" s="206">
        <f>AU40*'Wskaźniki makroekonomiczne'!AV$42</f>
        <v>6.0918288428234666</v>
      </c>
      <c r="AW40" s="206">
        <f>AV40*'Wskaźniki makroekonomiczne'!AW$42</f>
        <v>6.1531628647363368</v>
      </c>
      <c r="AX40" s="206">
        <f>AW40*'Wskaźniki makroekonomiczne'!AX$42</f>
        <v>6.2152084952831856</v>
      </c>
      <c r="AY40" s="206">
        <f>AX40*'Wskaźniki makroekonomiczne'!AY$42</f>
        <v>6.2748239609184147</v>
      </c>
      <c r="AZ40" s="206">
        <f>AY40*'Wskaźniki makroekonomiczne'!AZ$42</f>
        <v>6.3344879644814558</v>
      </c>
      <c r="BA40" s="206">
        <f>AZ40*'Wskaźniki makroekonomiczne'!BA$42</f>
        <v>6.3947192817003602</v>
      </c>
      <c r="BB40" s="206">
        <f>BA40*'Wskaźniki makroekonomiczne'!BB$42</f>
        <v>6.4555233068625535</v>
      </c>
      <c r="BC40" s="206">
        <f>BB40*'Wskaźniki makroekonomiczne'!BC$42</f>
        <v>6.5169054855469044</v>
      </c>
      <c r="BD40" s="206">
        <f>BC40*'Wskaźniki makroekonomiczne'!BD$42</f>
        <v>6.5788713151114298</v>
      </c>
      <c r="BE40" s="206">
        <f>BD40*'Wskaźniki makroekonomiczne'!BE$42</f>
        <v>6.644732055922943</v>
      </c>
      <c r="BF40" s="206">
        <f>BE40*'Wskaźniki makroekonomiczne'!BF$42</f>
        <v>6.7112521252077579</v>
      </c>
      <c r="BG40" s="206">
        <f>BF40*'Wskaźniki makroekonomiczne'!BG$42</f>
        <v>6.7784381234691544</v>
      </c>
      <c r="BH40" s="206">
        <f>BG40*'Wskaźniki makroekonomiczne'!BH$42</f>
        <v>6.8497027051256927</v>
      </c>
      <c r="BI40" s="206">
        <f>BH40*'Wskaźniki makroekonomiczne'!BI$42</f>
        <v>6.9217165214150729</v>
      </c>
    </row>
    <row r="41" spans="1:61" ht="15">
      <c r="A41" s="423"/>
      <c r="B41" s="179" t="s">
        <v>41</v>
      </c>
      <c r="C41" s="424"/>
      <c r="D41" s="425"/>
      <c r="E41" s="425"/>
      <c r="F41" s="425"/>
      <c r="G41" s="425"/>
      <c r="H41" s="425"/>
      <c r="I41" s="425"/>
      <c r="J41" s="426"/>
      <c r="K41" s="362">
        <f>C22*'Wskaźniki makroekonomiczne'!$K$25*$C$27</f>
        <v>2.9497772113564666</v>
      </c>
      <c r="L41" s="363">
        <f>K41*'Wskaźniki makroekonomiczne'!L$42</f>
        <v>3.1383579437651052</v>
      </c>
      <c r="M41" s="111">
        <f>L41*'Wskaźniki makroekonomiczne'!M$42</f>
        <v>3.2756340892143658</v>
      </c>
      <c r="N41" s="111">
        <f>M41*'Wskaźniki makroekonomiczne'!N$42</f>
        <v>3.3200170148929775</v>
      </c>
      <c r="O41" s="111">
        <f>N41*'Wskaźniki makroekonomiczne'!O$42</f>
        <v>3.379858868758657</v>
      </c>
      <c r="P41" s="111">
        <f>O41*'Wskaźniki makroekonomiczne'!P$42</f>
        <v>3.4267559665893073</v>
      </c>
      <c r="Q41" s="111">
        <f>P41*'Wskaźniki makroekonomiczne'!Q$42</f>
        <v>3.4729167355284694</v>
      </c>
      <c r="R41" s="111">
        <f>Q41*'Wskaźniki makroekonomiczne'!R$42</f>
        <v>3.6131656829515455</v>
      </c>
      <c r="S41" s="111">
        <f>R41*'Wskaźniki makroekonomiczne'!S$42</f>
        <v>3.7553076408984074</v>
      </c>
      <c r="T41" s="111">
        <f>S41*'Wskaźniki makroekonomiczne'!T$42</f>
        <v>3.9243389788557992</v>
      </c>
      <c r="U41" s="111">
        <f>T41*'Wskaźniki makroekonomiczne'!U$42</f>
        <v>4.0246370100624329</v>
      </c>
      <c r="V41" s="111">
        <f>U41*'Wskaźniki makroekonomiczne'!V$42</f>
        <v>4.359424192397249</v>
      </c>
      <c r="W41" s="111">
        <f>V41*'Wskaźniki makroekonomiczne'!W$42</f>
        <v>4.446594411994778</v>
      </c>
      <c r="X41" s="111">
        <f>W41*'Wskaźniki makroekonomiczne'!X$42</f>
        <v>4.5225100860930203</v>
      </c>
      <c r="Y41" s="111">
        <f>X41*'Wskaźniki makroekonomiczne'!Y$42</f>
        <v>4.5955968178529947</v>
      </c>
      <c r="Z41" s="111">
        <f>Y41*'Wskaźniki makroekonomiczne'!Z$42</f>
        <v>4.6725938640579932</v>
      </c>
      <c r="AA41" s="111">
        <f>Z41*'Wskaźniki makroekonomiczne'!AA$42</f>
        <v>4.7489753100095253</v>
      </c>
      <c r="AB41" s="111">
        <f>AA41*'Wskaźniki makroekonomiczne'!AB$42</f>
        <v>4.8270516126682876</v>
      </c>
      <c r="AC41" s="111">
        <f>AB41*'Wskaźniki makroekonomiczne'!AC$42</f>
        <v>4.9044414214744245</v>
      </c>
      <c r="AD41" s="111">
        <f>AC41*'Wskaźniki makroekonomiczne'!AD$42</f>
        <v>4.9810588607492567</v>
      </c>
      <c r="AE41" s="111">
        <f>AD41*'Wskaźniki makroekonomiczne'!AE$42</f>
        <v>5.0568137807874303</v>
      </c>
      <c r="AF41" s="111">
        <f>AE41*'Wskaźniki makroekonomiczne'!AF$42</f>
        <v>5.1342215275698413</v>
      </c>
      <c r="AG41" s="111">
        <f>AF41*'Wskaźniki makroekonomiczne'!AG$42</f>
        <v>5.2107152724499786</v>
      </c>
      <c r="AH41" s="111">
        <f>AG41*'Wskaźniki makroekonomiczne'!AH$42</f>
        <v>5.2887977906950292</v>
      </c>
      <c r="AI41" s="111">
        <f>AH41*'Wskaźniki makroekonomiczne'!AI$42</f>
        <v>5.365809927621247</v>
      </c>
      <c r="AJ41" s="111">
        <f>AI41*'Wskaźniki makroekonomiczne'!AJ$42</f>
        <v>5.4416169168910562</v>
      </c>
      <c r="AK41" s="111">
        <f>AJ41*'Wskaźniki makroekonomiczne'!AK$42</f>
        <v>5.5161323250696173</v>
      </c>
      <c r="AL41" s="111">
        <f>AK41*'Wskaźniki makroekonomiczne'!AL$42</f>
        <v>5.5892277285817613</v>
      </c>
      <c r="AM41" s="111">
        <f>AL41*'Wskaźniki makroekonomiczne'!AM$42</f>
        <v>5.6607752025275868</v>
      </c>
      <c r="AN41" s="111">
        <f>AM41*'Wskaźniki makroekonomiczne'!AN$42</f>
        <v>5.7306428877737989</v>
      </c>
      <c r="AO41" s="111">
        <f>AN41*'Wskaźniki makroekonomiczne'!AO$42</f>
        <v>5.8016016233602263</v>
      </c>
      <c r="AP41" s="111">
        <f>AO41*'Wskaźniki makroekonomiczne'!AP$42</f>
        <v>5.8677893584606418</v>
      </c>
      <c r="AQ41" s="111">
        <f>AP41*'Wskaźniki makroekonomiczne'!AQ$42</f>
        <v>5.934911932130424</v>
      </c>
      <c r="AR41" s="111">
        <f>AQ41*'Wskaźniki makroekonomiczne'!AR$42</f>
        <v>6.0029556900458703</v>
      </c>
      <c r="AS41" s="111">
        <f>AR41*'Wskaźniki makroekonomiczne'!AS$42</f>
        <v>6.068920179393217</v>
      </c>
      <c r="AT41" s="111">
        <f>AS41*'Wskaźniki makroekonomiczne'!AT$42</f>
        <v>6.1327049926802735</v>
      </c>
      <c r="AU41" s="111">
        <f>AT41*'Wskaźniki makroekonomiczne'!AU$42</f>
        <v>6.194212287998039</v>
      </c>
      <c r="AV41" s="111">
        <f>AU41*'Wskaźniki makroekonomiczne'!AV$42</f>
        <v>6.2564728656024808</v>
      </c>
      <c r="AW41" s="111">
        <f>AV41*'Wskaźniki makroekonomiczne'!AW$42</f>
        <v>6.3194645637832663</v>
      </c>
      <c r="AX41" s="111">
        <f>AW41*'Wskaźniki makroekonomiczne'!AX$42</f>
        <v>6.383187103263813</v>
      </c>
      <c r="AY41" s="111">
        <f>AX41*'Wskaźniki makroekonomiczne'!AY$42</f>
        <v>6.444413797699994</v>
      </c>
      <c r="AZ41" s="111">
        <f>AY41*'Wskaźniki makroekonomiczne'!AZ$42</f>
        <v>6.5056903418998742</v>
      </c>
      <c r="BA41" s="111">
        <f>AZ41*'Wskaźniki makroekonomiczne'!BA$42</f>
        <v>6.5675495325571278</v>
      </c>
      <c r="BB41" s="111">
        <f>BA41*'Wskaźniki makroekonomiczne'!BB$42</f>
        <v>6.6299969097507319</v>
      </c>
      <c r="BC41" s="111">
        <f>BB41*'Wskaźniki makroekonomiczne'!BC$42</f>
        <v>6.6930380662373627</v>
      </c>
      <c r="BD41" s="111">
        <f>BC41*'Wskaźniki makroekonomiczne'!BD$42</f>
        <v>6.7566786479522811</v>
      </c>
      <c r="BE41" s="111">
        <f>BD41*'Wskaźniki makroekonomiczne'!BE$42</f>
        <v>6.8243194087857271</v>
      </c>
      <c r="BF41" s="111">
        <f>BE41*'Wskaźniki makroekonomiczne'!BF$42</f>
        <v>6.8926373177809426</v>
      </c>
      <c r="BG41" s="111">
        <f>BF41*'Wskaźniki makroekonomiczne'!BG$42</f>
        <v>6.9616391538331879</v>
      </c>
      <c r="BH41" s="111">
        <f>BG41*'Wskaźniki makroekonomiczne'!BH$42</f>
        <v>7.0348298052642271</v>
      </c>
      <c r="BI41" s="111">
        <f>BH41*'Wskaźniki makroekonomiczne'!BI$42</f>
        <v>7.1087899409127795</v>
      </c>
    </row>
    <row r="42" spans="1:61" ht="15">
      <c r="A42" s="422" t="s">
        <v>32</v>
      </c>
      <c r="B42" s="180" t="s">
        <v>38</v>
      </c>
      <c r="C42" s="427"/>
      <c r="D42" s="428"/>
      <c r="E42" s="428"/>
      <c r="F42" s="428"/>
      <c r="G42" s="428"/>
      <c r="H42" s="428"/>
      <c r="I42" s="428"/>
      <c r="J42" s="429"/>
      <c r="K42" s="358">
        <f>D20*'Wskaźniki makroekonomiczne'!$K$25*$C$27</f>
        <v>1.797648162045492</v>
      </c>
      <c r="L42" s="359">
        <f>K42*'Wskaźniki makroekonomiczne'!L$42</f>
        <v>1.9125727081116983</v>
      </c>
      <c r="M42" s="205">
        <f>L42*'Wskaźniki makroekonomiczne'!M$42</f>
        <v>1.9962313009062616</v>
      </c>
      <c r="N42" s="205">
        <f>M42*'Wskaźniki makroekonomiczne'!N$42</f>
        <v>2.023279067247798</v>
      </c>
      <c r="O42" s="205">
        <f>N42*'Wskaźniki makroekonomiczne'!O$42</f>
        <v>2.0597477870551373</v>
      </c>
      <c r="P42" s="205">
        <f>O42*'Wskaźniki makroekonomiczne'!P$42</f>
        <v>2.0883277358716001</v>
      </c>
      <c r="Q42" s="205">
        <f>P42*'Wskaźniki makroekonomiczne'!Q$42</f>
        <v>2.1164589523996211</v>
      </c>
      <c r="R42" s="205">
        <f>Q42*'Wskaźniki makroekonomiczne'!R$42</f>
        <v>2.2019292250674236</v>
      </c>
      <c r="S42" s="205">
        <f>R42*'Wskaźniki makroekonomiczne'!S$42</f>
        <v>2.2885531329574778</v>
      </c>
      <c r="T42" s="205">
        <f>S42*'Wskaźniki makroekonomiczne'!T$42</f>
        <v>2.3915639206323425</v>
      </c>
      <c r="U42" s="205">
        <f>T42*'Wskaźniki makroekonomiczne'!U$42</f>
        <v>2.4526873745532827</v>
      </c>
      <c r="V42" s="205">
        <f>U42*'Wskaźniki makroekonomiczne'!V$42</f>
        <v>2.6567128042310095</v>
      </c>
      <c r="W42" s="205">
        <f>V42*'Wskaźniki makroekonomiczne'!W$42</f>
        <v>2.7098359297475092</v>
      </c>
      <c r="X42" s="205">
        <f>W42*'Wskaźniki makroekonomiczne'!X$42</f>
        <v>2.75610032947497</v>
      </c>
      <c r="Y42" s="205">
        <f>X42*'Wskaźniki makroekonomiczne'!Y$42</f>
        <v>2.8006407200212147</v>
      </c>
      <c r="Z42" s="205">
        <f>Y42*'Wskaźniki makroekonomiczne'!Z$42</f>
        <v>2.8475641276807702</v>
      </c>
      <c r="AA42" s="205">
        <f>Z42*'Wskaźniki makroekonomiczne'!AA$42</f>
        <v>2.8941123772911221</v>
      </c>
      <c r="AB42" s="205">
        <f>AA42*'Wskaźniki makroekonomiczne'!AB$42</f>
        <v>2.9416935035651597</v>
      </c>
      <c r="AC42" s="205">
        <f>AB42*'Wskaźniki makroekonomiczne'!AC$42</f>
        <v>2.9888562679345507</v>
      </c>
      <c r="AD42" s="205">
        <f>AC42*'Wskaźniki makroekonomiczne'!AD$42</f>
        <v>3.035548336190681</v>
      </c>
      <c r="AE42" s="205">
        <f>AD42*'Wskaźniki makroekonomiczne'!AE$42</f>
        <v>3.0817147694549418</v>
      </c>
      <c r="AF42" s="205">
        <f>AE42*'Wskaźniki makroekonomiczne'!AF$42</f>
        <v>3.128888465555026</v>
      </c>
      <c r="AG42" s="205">
        <f>AF42*'Wskaźniki makroekonomiczne'!AG$42</f>
        <v>3.1755051521855804</v>
      </c>
      <c r="AH42" s="205">
        <f>AG42*'Wskaźniki makroekonomiczne'!AH$42</f>
        <v>3.2230900663515394</v>
      </c>
      <c r="AI42" s="205">
        <f>AH42*'Wskaźniki makroekonomiczne'!AI$42</f>
        <v>3.2700226705725033</v>
      </c>
      <c r="AJ42" s="205">
        <f>AI42*'Wskaźniki makroekonomiczne'!AJ$42</f>
        <v>3.316220835778481</v>
      </c>
      <c r="AK42" s="205">
        <f>AJ42*'Wskaźniki makroekonomiczne'!AK$42</f>
        <v>3.3616318878540583</v>
      </c>
      <c r="AL42" s="205">
        <f>AK42*'Wskaźniki makroekonomiczne'!AL$42</f>
        <v>3.4061775631246167</v>
      </c>
      <c r="AM42" s="205">
        <f>AL42*'Wskaźniki makroekonomiczne'!AM$42</f>
        <v>3.4497799018173638</v>
      </c>
      <c r="AN42" s="205">
        <f>AM42*'Wskaźniki makroekonomiczne'!AN$42</f>
        <v>3.4923585465657481</v>
      </c>
      <c r="AO42" s="205">
        <f>AN42*'Wskaźniki makroekonomiczne'!AO$42</f>
        <v>3.5356020973386402</v>
      </c>
      <c r="AP42" s="205">
        <f>AO42*'Wskaźniki makroekonomiczne'!AP$42</f>
        <v>3.5759381131893084</v>
      </c>
      <c r="AQ42" s="205">
        <f>AP42*'Wskaźniki makroekonomiczne'!AQ$42</f>
        <v>3.6168438367553808</v>
      </c>
      <c r="AR42" s="205">
        <f>AQ42*'Wskaźniki makroekonomiczne'!AR$42</f>
        <v>3.6583109468423562</v>
      </c>
      <c r="AS42" s="205">
        <f>AR42*'Wskaźniki makroekonomiczne'!AS$42</f>
        <v>3.6985109126496036</v>
      </c>
      <c r="AT42" s="205">
        <f>AS42*'Wskaźniki makroekonomiczne'!AT$42</f>
        <v>3.7373825440156767</v>
      </c>
      <c r="AU42" s="205">
        <f>AT42*'Wskaźniki makroekonomiczne'!AU$42</f>
        <v>3.7748662142924312</v>
      </c>
      <c r="AV42" s="205">
        <f>AU42*'Wskaźniki makroekonomiczne'!AV$42</f>
        <v>3.8128089485666061</v>
      </c>
      <c r="AW42" s="205">
        <f>AV42*'Wskaźniki makroekonomiczne'!AW$42</f>
        <v>3.8511972410867523</v>
      </c>
      <c r="AX42" s="205">
        <f>AW42*'Wskaźniki makroekonomiczne'!AX$42</f>
        <v>3.8900309216566149</v>
      </c>
      <c r="AY42" s="205">
        <f>AX42*'Wskaźniki makroekonomiczne'!AY$42</f>
        <v>3.9273435886260324</v>
      </c>
      <c r="AZ42" s="205">
        <f>AY42*'Wskaźniki makroekonomiczne'!AZ$42</f>
        <v>3.9646866349528289</v>
      </c>
      <c r="BA42" s="205">
        <f>AZ42*'Wskaźniki makroekonomiczne'!BA$42</f>
        <v>4.0023847566830115</v>
      </c>
      <c r="BB42" s="205">
        <f>BA42*'Wskaźniki makroekonomiczne'!BB$42</f>
        <v>4.0404413300419941</v>
      </c>
      <c r="BC42" s="205">
        <f>BB42*'Wskaźniki makroekonomiczne'!BC$42</f>
        <v>4.0788597633579462</v>
      </c>
      <c r="BD42" s="205">
        <f>BC42*'Wskaźniki makroekonomiczne'!BD$42</f>
        <v>4.1176434973670375</v>
      </c>
      <c r="BE42" s="205">
        <f>BD42*'Wskaźniki makroekonomiczne'!BE$42</f>
        <v>4.1588650136644283</v>
      </c>
      <c r="BF42" s="205">
        <f>BE42*'Wskaźniki makroekonomiczne'!BF$42</f>
        <v>4.2004991964315961</v>
      </c>
      <c r="BG42" s="205">
        <f>BF42*'Wskaźniki makroekonomiczne'!BG$42</f>
        <v>4.242550176851247</v>
      </c>
      <c r="BH42" s="205">
        <f>BG42*'Wskaźniki makroekonomiczne'!BH$42</f>
        <v>4.2871538979449548</v>
      </c>
      <c r="BI42" s="205">
        <f>BH42*'Wskaźniki makroekonomiczne'!BI$42</f>
        <v>4.3322265567889486</v>
      </c>
    </row>
    <row r="43" spans="1:61" ht="15">
      <c r="A43" s="433"/>
      <c r="B43" s="182" t="s">
        <v>40</v>
      </c>
      <c r="C43" s="430"/>
      <c r="D43" s="431"/>
      <c r="E43" s="431"/>
      <c r="F43" s="431"/>
      <c r="G43" s="431"/>
      <c r="H43" s="431"/>
      <c r="I43" s="431"/>
      <c r="J43" s="432"/>
      <c r="K43" s="360">
        <f>D21*'Wskaźniki makroekonomiczne'!$K$25*$C$27</f>
        <v>2.4513384027893075</v>
      </c>
      <c r="L43" s="361">
        <f>K43*'Wskaźniki makroekonomiczne'!L$42</f>
        <v>2.6080536928795888</v>
      </c>
      <c r="M43" s="206">
        <f>L43*'Wskaźniki makroekonomiczne'!M$42</f>
        <v>2.7221335921449024</v>
      </c>
      <c r="N43" s="206">
        <f>M43*'Wskaźniki makroekonomiczne'!N$42</f>
        <v>2.759016909883361</v>
      </c>
      <c r="O43" s="206">
        <f>N43*'Wskaźniki makroekonomiczne'!O$42</f>
        <v>2.8087469823479143</v>
      </c>
      <c r="P43" s="206">
        <f>O43*'Wskaźniki makroekonomiczne'!P$42</f>
        <v>2.8477196398249087</v>
      </c>
      <c r="Q43" s="206">
        <f>P43*'Wskaźniki makroekonomiczne'!Q$42</f>
        <v>2.8860803896358465</v>
      </c>
      <c r="R43" s="206">
        <f>Q43*'Wskaźniki makroekonomiczne'!R$42</f>
        <v>3.0026307614555772</v>
      </c>
      <c r="S43" s="206">
        <f>R43*'Wskaźniki makroekonomiczne'!S$42</f>
        <v>3.1207542722147421</v>
      </c>
      <c r="T43" s="206">
        <f>S43*'Wskaźniki makroekonomiczne'!T$42</f>
        <v>3.2612235281350124</v>
      </c>
      <c r="U43" s="206">
        <f>T43*'Wskaźniki makroekonomiczne'!U$42</f>
        <v>3.3445736925726579</v>
      </c>
      <c r="V43" s="206">
        <f>U43*'Wskaźniki makroekonomiczne'!V$42</f>
        <v>3.6227901875877402</v>
      </c>
      <c r="W43" s="206">
        <f>V43*'Wskaźniki makroekonomiczne'!W$42</f>
        <v>3.6952308132920577</v>
      </c>
      <c r="X43" s="206">
        <f>W43*'Wskaźniki makroekonomiczne'!X$42</f>
        <v>3.7583186311022314</v>
      </c>
      <c r="Y43" s="206">
        <f>X43*'Wskaźniki makroekonomiczne'!Y$42</f>
        <v>3.8190555273016562</v>
      </c>
      <c r="Z43" s="206">
        <f>Y43*'Wskaźniki makroekonomiczne'!Z$42</f>
        <v>3.8830419922919592</v>
      </c>
      <c r="AA43" s="206">
        <f>Z43*'Wskaźniki makroekonomiczne'!AA$42</f>
        <v>3.9465168781242577</v>
      </c>
      <c r="AB43" s="206">
        <f>AA43*'Wskaźniki makroekonomiczne'!AB$42</f>
        <v>4.0114002321343092</v>
      </c>
      <c r="AC43" s="206">
        <f>AB43*'Wskaźniki makroekonomiczne'!AC$42</f>
        <v>4.0757130926380247</v>
      </c>
      <c r="AD43" s="206">
        <f>AC43*'Wskaźniki makroekonomiczne'!AD$42</f>
        <v>4.1393840948054752</v>
      </c>
      <c r="AE43" s="206">
        <f>AD43*'Wskaźniki makroekonomiczne'!AE$42</f>
        <v>4.2023383219840129</v>
      </c>
      <c r="AF43" s="206">
        <f>AE43*'Wskaźniki makroekonomiczne'!AF$42</f>
        <v>4.2666660893932189</v>
      </c>
      <c r="AG43" s="206">
        <f>AF43*'Wskaźniki makroekonomiczne'!AG$42</f>
        <v>4.3302342984348838</v>
      </c>
      <c r="AH43" s="206">
        <f>AG43*'Wskaźniki makroekonomiczne'!AH$42</f>
        <v>4.3951228177521005</v>
      </c>
      <c r="AI43" s="206">
        <f>AH43*'Wskaźniki makroekonomiczne'!AI$42</f>
        <v>4.4591218235079602</v>
      </c>
      <c r="AJ43" s="206">
        <f>AI43*'Wskaźniki makroekonomiczne'!AJ$42</f>
        <v>4.5221193215161115</v>
      </c>
      <c r="AK43" s="206">
        <f>AJ43*'Wskaźniki makroekonomiczne'!AK$42</f>
        <v>4.5840434834373527</v>
      </c>
      <c r="AL43" s="206">
        <f>AK43*'Wskaźniki makroekonomiczne'!AL$42</f>
        <v>4.6447875860790235</v>
      </c>
      <c r="AM43" s="206">
        <f>AL43*'Wskaźniki makroekonomiczne'!AM$42</f>
        <v>4.7042453206600419</v>
      </c>
      <c r="AN43" s="206">
        <f>AM43*'Wskaźniki makroekonomiczne'!AN$42</f>
        <v>4.7623071089532933</v>
      </c>
      <c r="AO43" s="206">
        <f>AN43*'Wskaźniki makroekonomiczne'!AO$42</f>
        <v>4.8212755872799642</v>
      </c>
      <c r="AP43" s="206">
        <f>AO43*'Wskaźniki makroekonomiczne'!AP$42</f>
        <v>4.8762792452581483</v>
      </c>
      <c r="AQ43" s="206">
        <f>AP43*'Wskaźniki makroekonomiczne'!AQ$42</f>
        <v>4.932059777393702</v>
      </c>
      <c r="AR43" s="206">
        <f>AQ43*'Wskaźniki makroekonomiczne'!AR$42</f>
        <v>4.988605836603214</v>
      </c>
      <c r="AS43" s="206">
        <f>AR43*'Wskaźniki makroekonomiczne'!AS$42</f>
        <v>5.0434239717949145</v>
      </c>
      <c r="AT43" s="206">
        <f>AS43*'Wskaźniki makroekonomiczne'!AT$42</f>
        <v>5.0964307418395594</v>
      </c>
      <c r="AU43" s="206">
        <f>AT43*'Wskaźniki makroekonomiczne'!AU$42</f>
        <v>5.1475448376714974</v>
      </c>
      <c r="AV43" s="206">
        <f>AU43*'Wskaźniki makroekonomiczne'!AV$42</f>
        <v>5.1992849298635546</v>
      </c>
      <c r="AW43" s="206">
        <f>AV43*'Wskaźniki makroekonomiczne'!AW$42</f>
        <v>5.2516326014819361</v>
      </c>
      <c r="AX43" s="206">
        <f>AW43*'Wskaźniki makroekonomiczne'!AX$42</f>
        <v>5.3045876204408398</v>
      </c>
      <c r="AY43" s="206">
        <f>AX43*'Wskaźniki makroekonomiczne'!AY$42</f>
        <v>5.3554685299445914</v>
      </c>
      <c r="AZ43" s="206">
        <f>AY43*'Wskaźniki makroekonomiczne'!AZ$42</f>
        <v>5.4063908658447684</v>
      </c>
      <c r="BA43" s="206">
        <f>AZ43*'Wskaźniki makroekonomiczne'!BA$42</f>
        <v>5.4577973954768346</v>
      </c>
      <c r="BB43" s="206">
        <f>BA43*'Wskaźniki makroekonomiczne'!BB$42</f>
        <v>5.5096927227845391</v>
      </c>
      <c r="BC43" s="206">
        <f>BB43*'Wskaźniki makroekonomiczne'!BC$42</f>
        <v>5.5620814954881101</v>
      </c>
      <c r="BD43" s="206">
        <f>BC43*'Wskaźniki makroekonomiczne'!BD$42</f>
        <v>5.6149684055005071</v>
      </c>
      <c r="BE43" s="206">
        <f>BD43*'Wskaźniki makroekonomiczne'!BE$42</f>
        <v>5.6711795640878586</v>
      </c>
      <c r="BF43" s="206">
        <f>BE43*'Wskaźniki makroekonomiczne'!BF$42</f>
        <v>5.7279534496794504</v>
      </c>
      <c r="BG43" s="206">
        <f>BF43*'Wskaźniki makroekonomiczne'!BG$42</f>
        <v>5.7852956957062469</v>
      </c>
      <c r="BH43" s="206">
        <f>BG43*'Wskaźniki makroekonomiczne'!BH$42</f>
        <v>5.8461189517431214</v>
      </c>
      <c r="BI43" s="206">
        <f>BH43*'Wskaźniki makroekonomiczne'!BI$42</f>
        <v>5.9075816683485671</v>
      </c>
    </row>
    <row r="44" spans="1:61" ht="15">
      <c r="A44" s="423"/>
      <c r="B44" s="179" t="s">
        <v>41</v>
      </c>
      <c r="C44" s="424"/>
      <c r="D44" s="425"/>
      <c r="E44" s="425"/>
      <c r="F44" s="425"/>
      <c r="G44" s="425"/>
      <c r="H44" s="425"/>
      <c r="I44" s="425"/>
      <c r="J44" s="426"/>
      <c r="K44" s="362">
        <f>D22*'Wskaźniki makroekonomiczne'!$K$25*$C$27</f>
        <v>2.2470602025568653</v>
      </c>
      <c r="L44" s="363">
        <f>K44*'Wskaźniki makroekonomiczne'!L$42</f>
        <v>2.3907158851396231</v>
      </c>
      <c r="M44" s="111">
        <f>L44*'Wskaźniki makroekonomiczne'!M$42</f>
        <v>2.4952891261328269</v>
      </c>
      <c r="N44" s="111">
        <f>M44*'Wskaźniki makroekonomiczne'!N$42</f>
        <v>2.5290988340597473</v>
      </c>
      <c r="O44" s="111">
        <f>N44*'Wskaźniki makroekonomiczne'!O$42</f>
        <v>2.5746847338189212</v>
      </c>
      <c r="P44" s="111">
        <f>O44*'Wskaźniki makroekonomiczne'!P$42</f>
        <v>2.6104096698394996</v>
      </c>
      <c r="Q44" s="111">
        <f>P44*'Wskaźniki makroekonomiczne'!Q$42</f>
        <v>2.6455736904995262</v>
      </c>
      <c r="R44" s="111">
        <f>Q44*'Wskaźniki makroekonomiczne'!R$42</f>
        <v>2.7524115313342796</v>
      </c>
      <c r="S44" s="111">
        <f>R44*'Wskaźniki makroekonomiczne'!S$42</f>
        <v>2.8606914161968473</v>
      </c>
      <c r="T44" s="111">
        <f>S44*'Wskaźniki makroekonomiczne'!T$42</f>
        <v>2.9894549007904283</v>
      </c>
      <c r="U44" s="111">
        <f>T44*'Wskaźniki makroekonomiczne'!U$42</f>
        <v>3.0658592181916036</v>
      </c>
      <c r="V44" s="111">
        <f>U44*'Wskaźniki makroekonomiczne'!V$42</f>
        <v>3.3208910052887624</v>
      </c>
      <c r="W44" s="111">
        <f>V44*'Wskaźniki makroekonomiczne'!W$42</f>
        <v>3.3872949121843869</v>
      </c>
      <c r="X44" s="111">
        <f>W44*'Wskaźniki makroekonomiczne'!X$42</f>
        <v>3.4451254118437129</v>
      </c>
      <c r="Y44" s="111">
        <f>X44*'Wskaźniki makroekonomiczne'!Y$42</f>
        <v>3.500800900026519</v>
      </c>
      <c r="Z44" s="111">
        <f>Y44*'Wskaźniki makroekonomiczne'!Z$42</f>
        <v>3.5594551596009634</v>
      </c>
      <c r="AA44" s="111">
        <f>Z44*'Wskaźniki makroekonomiczne'!AA$42</f>
        <v>3.6176404716139037</v>
      </c>
      <c r="AB44" s="111">
        <f>AA44*'Wskaźniki makroekonomiczne'!AB$42</f>
        <v>3.6771168794564506</v>
      </c>
      <c r="AC44" s="111">
        <f>AB44*'Wskaźniki makroekonomiczne'!AC$42</f>
        <v>3.7360703349181894</v>
      </c>
      <c r="AD44" s="111">
        <f>AC44*'Wskaźniki makroekonomiczne'!AD$42</f>
        <v>3.7944354202383521</v>
      </c>
      <c r="AE44" s="111">
        <f>AD44*'Wskaźniki makroekonomiczne'!AE$42</f>
        <v>3.8521434618186783</v>
      </c>
      <c r="AF44" s="111">
        <f>AE44*'Wskaźniki makroekonomiczne'!AF$42</f>
        <v>3.9111105819437837</v>
      </c>
      <c r="AG44" s="111">
        <f>AF44*'Wskaźniki makroekonomiczne'!AG$42</f>
        <v>3.9693814402319765</v>
      </c>
      <c r="AH44" s="111">
        <f>AG44*'Wskaźniki makroekonomiczne'!AH$42</f>
        <v>4.0288625829394249</v>
      </c>
      <c r="AI44" s="111">
        <f>AH44*'Wskaźniki makroekonomiczne'!AI$42</f>
        <v>4.0875283382156296</v>
      </c>
      <c r="AJ44" s="111">
        <f>AI44*'Wskaźniki makroekonomiczne'!AJ$42</f>
        <v>4.1452760447231016</v>
      </c>
      <c r="AK44" s="111">
        <f>AJ44*'Wskaźniki makroekonomiczne'!AK$42</f>
        <v>4.2020398598175728</v>
      </c>
      <c r="AL44" s="111">
        <f>AK44*'Wskaźniki makroekonomiczne'!AL$42</f>
        <v>4.2577219539057714</v>
      </c>
      <c r="AM44" s="111">
        <f>AL44*'Wskaźniki makroekonomiczne'!AM$42</f>
        <v>4.3122248772717047</v>
      </c>
      <c r="AN44" s="111">
        <f>AM44*'Wskaźniki makroekonomiczne'!AN$42</f>
        <v>4.3654481832071852</v>
      </c>
      <c r="AO44" s="111">
        <f>AN44*'Wskaźniki makroekonomiczne'!AO$42</f>
        <v>4.4195026216733</v>
      </c>
      <c r="AP44" s="111">
        <f>AO44*'Wskaźniki makroekonomiczne'!AP$42</f>
        <v>4.4699226414866358</v>
      </c>
      <c r="AQ44" s="111">
        <f>AP44*'Wskaźniki makroekonomiczne'!AQ$42</f>
        <v>4.5210547959442264</v>
      </c>
      <c r="AR44" s="111">
        <f>AQ44*'Wskaźniki makroekonomiczne'!AR$42</f>
        <v>4.5728886835529456</v>
      </c>
      <c r="AS44" s="111">
        <f>AR44*'Wskaźniki makroekonomiczne'!AS$42</f>
        <v>4.6231386408120052</v>
      </c>
      <c r="AT44" s="111">
        <f>AS44*'Wskaźniki makroekonomiczne'!AT$42</f>
        <v>4.6717281800195964</v>
      </c>
      <c r="AU44" s="111">
        <f>AT44*'Wskaźniki makroekonomiczne'!AU$42</f>
        <v>4.7185827678655397</v>
      </c>
      <c r="AV44" s="111">
        <f>AU44*'Wskaźniki makroekonomiczne'!AV$42</f>
        <v>4.7660111857082583</v>
      </c>
      <c r="AW44" s="111">
        <f>AV44*'Wskaźniki makroekonomiczne'!AW$42</f>
        <v>4.8139965513584411</v>
      </c>
      <c r="AX44" s="111">
        <f>AW44*'Wskaźniki makroekonomiczne'!AX$42</f>
        <v>4.8625386520707687</v>
      </c>
      <c r="AY44" s="111">
        <f>AX44*'Wskaźniki makroekonomiczne'!AY$42</f>
        <v>4.9091794857825404</v>
      </c>
      <c r="AZ44" s="111">
        <f>AY44*'Wskaźniki makroekonomiczne'!AZ$42</f>
        <v>4.955858293691036</v>
      </c>
      <c r="BA44" s="111">
        <f>AZ44*'Wskaźniki makroekonomiczne'!BA$42</f>
        <v>5.0029809458537642</v>
      </c>
      <c r="BB44" s="111">
        <f>BA44*'Wskaźniki makroekonomiczne'!BB$42</f>
        <v>5.0505516625524933</v>
      </c>
      <c r="BC44" s="111">
        <f>BB44*'Wskaźniki makroekonomiczne'!BC$42</f>
        <v>5.0985747041974339</v>
      </c>
      <c r="BD44" s="111">
        <f>BC44*'Wskaźniki makroekonomiczne'!BD$42</f>
        <v>5.1470543717087978</v>
      </c>
      <c r="BE44" s="111">
        <f>BD44*'Wskaźniki makroekonomiczne'!BE$42</f>
        <v>5.1985812670805363</v>
      </c>
      <c r="BF44" s="111">
        <f>BE44*'Wskaźniki makroekonomiczne'!BF$42</f>
        <v>5.2506239955394953</v>
      </c>
      <c r="BG44" s="111">
        <f>BF44*'Wskaźniki makroekonomiczne'!BG$42</f>
        <v>5.3031877210640586</v>
      </c>
      <c r="BH44" s="111">
        <f>BG44*'Wskaźniki makroekonomiczne'!BH$42</f>
        <v>5.3589423724311933</v>
      </c>
      <c r="BI44" s="111">
        <f>BH44*'Wskaźniki makroekonomiczne'!BI$42</f>
        <v>5.4152831959861851</v>
      </c>
    </row>
    <row r="45" spans="1:61" s="112" customFormat="1" ht="15">
      <c r="A45" s="422" t="s">
        <v>33</v>
      </c>
      <c r="B45" s="180" t="s">
        <v>38</v>
      </c>
      <c r="C45" s="427"/>
      <c r="D45" s="428"/>
      <c r="E45" s="428"/>
      <c r="F45" s="428"/>
      <c r="G45" s="428"/>
      <c r="H45" s="428"/>
      <c r="I45" s="428"/>
      <c r="J45" s="429"/>
      <c r="K45" s="358" t="str">
        <f>E20</f>
        <v>n/a</v>
      </c>
      <c r="L45" s="359" t="str">
        <f>K45</f>
        <v>n/a</v>
      </c>
      <c r="M45" s="205" t="str">
        <f t="shared" ref="M45:AU45" si="4">L45</f>
        <v>n/a</v>
      </c>
      <c r="N45" s="205" t="str">
        <f t="shared" si="4"/>
        <v>n/a</v>
      </c>
      <c r="O45" s="205" t="str">
        <f t="shared" si="4"/>
        <v>n/a</v>
      </c>
      <c r="P45" s="205" t="str">
        <f t="shared" si="4"/>
        <v>n/a</v>
      </c>
      <c r="Q45" s="205" t="str">
        <f t="shared" si="4"/>
        <v>n/a</v>
      </c>
      <c r="R45" s="205" t="str">
        <f t="shared" si="4"/>
        <v>n/a</v>
      </c>
      <c r="S45" s="205" t="str">
        <f t="shared" si="4"/>
        <v>n/a</v>
      </c>
      <c r="T45" s="205" t="str">
        <f t="shared" si="4"/>
        <v>n/a</v>
      </c>
      <c r="U45" s="205" t="str">
        <f t="shared" si="4"/>
        <v>n/a</v>
      </c>
      <c r="V45" s="205" t="str">
        <f t="shared" si="4"/>
        <v>n/a</v>
      </c>
      <c r="W45" s="205" t="str">
        <f t="shared" si="4"/>
        <v>n/a</v>
      </c>
      <c r="X45" s="205" t="str">
        <f t="shared" si="4"/>
        <v>n/a</v>
      </c>
      <c r="Y45" s="205" t="str">
        <f t="shared" si="4"/>
        <v>n/a</v>
      </c>
      <c r="Z45" s="205" t="str">
        <f t="shared" si="4"/>
        <v>n/a</v>
      </c>
      <c r="AA45" s="205" t="str">
        <f t="shared" si="4"/>
        <v>n/a</v>
      </c>
      <c r="AB45" s="205" t="str">
        <f t="shared" si="4"/>
        <v>n/a</v>
      </c>
      <c r="AC45" s="205" t="str">
        <f t="shared" si="4"/>
        <v>n/a</v>
      </c>
      <c r="AD45" s="205" t="str">
        <f t="shared" si="4"/>
        <v>n/a</v>
      </c>
      <c r="AE45" s="205" t="str">
        <f t="shared" si="4"/>
        <v>n/a</v>
      </c>
      <c r="AF45" s="205" t="str">
        <f t="shared" si="4"/>
        <v>n/a</v>
      </c>
      <c r="AG45" s="205" t="str">
        <f t="shared" si="4"/>
        <v>n/a</v>
      </c>
      <c r="AH45" s="205" t="str">
        <f t="shared" si="4"/>
        <v>n/a</v>
      </c>
      <c r="AI45" s="205" t="str">
        <f t="shared" si="4"/>
        <v>n/a</v>
      </c>
      <c r="AJ45" s="205" t="str">
        <f t="shared" si="4"/>
        <v>n/a</v>
      </c>
      <c r="AK45" s="205" t="str">
        <f t="shared" si="4"/>
        <v>n/a</v>
      </c>
      <c r="AL45" s="205" t="str">
        <f t="shared" si="4"/>
        <v>n/a</v>
      </c>
      <c r="AM45" s="205" t="str">
        <f t="shared" si="4"/>
        <v>n/a</v>
      </c>
      <c r="AN45" s="205" t="str">
        <f t="shared" si="4"/>
        <v>n/a</v>
      </c>
      <c r="AO45" s="205" t="str">
        <f t="shared" si="4"/>
        <v>n/a</v>
      </c>
      <c r="AP45" s="205" t="str">
        <f t="shared" si="4"/>
        <v>n/a</v>
      </c>
      <c r="AQ45" s="205" t="str">
        <f t="shared" si="4"/>
        <v>n/a</v>
      </c>
      <c r="AR45" s="205" t="str">
        <f t="shared" si="4"/>
        <v>n/a</v>
      </c>
      <c r="AS45" s="205" t="str">
        <f t="shared" si="4"/>
        <v>n/a</v>
      </c>
      <c r="AT45" s="205" t="str">
        <f t="shared" si="4"/>
        <v>n/a</v>
      </c>
      <c r="AU45" s="205" t="str">
        <f t="shared" si="4"/>
        <v>n/a</v>
      </c>
      <c r="AV45" s="205" t="str">
        <f t="shared" ref="AV45" si="5">AU45</f>
        <v>n/a</v>
      </c>
      <c r="AW45" s="205" t="str">
        <f t="shared" ref="AW45" si="6">AV45</f>
        <v>n/a</v>
      </c>
      <c r="AX45" s="205" t="str">
        <f t="shared" ref="AX45" si="7">AW45</f>
        <v>n/a</v>
      </c>
      <c r="AY45" s="205" t="str">
        <f t="shared" ref="AY45" si="8">AX45</f>
        <v>n/a</v>
      </c>
      <c r="AZ45" s="205" t="str">
        <f t="shared" ref="AZ45" si="9">AY45</f>
        <v>n/a</v>
      </c>
      <c r="BA45" s="205" t="str">
        <f t="shared" ref="BA45" si="10">AZ45</f>
        <v>n/a</v>
      </c>
      <c r="BB45" s="205" t="str">
        <f t="shared" ref="BB45" si="11">BA45</f>
        <v>n/a</v>
      </c>
      <c r="BC45" s="205" t="str">
        <f t="shared" ref="BC45" si="12">BB45</f>
        <v>n/a</v>
      </c>
      <c r="BD45" s="205" t="str">
        <f t="shared" ref="BD45" si="13">BC45</f>
        <v>n/a</v>
      </c>
      <c r="BE45" s="205" t="str">
        <f t="shared" ref="BE45" si="14">BD45</f>
        <v>n/a</v>
      </c>
      <c r="BF45" s="205" t="str">
        <f t="shared" ref="BF45" si="15">BE45</f>
        <v>n/a</v>
      </c>
      <c r="BG45" s="205" t="str">
        <f t="shared" ref="BG45" si="16">BF45</f>
        <v>n/a</v>
      </c>
      <c r="BH45" s="205" t="str">
        <f t="shared" ref="BH45" si="17">BG45</f>
        <v>n/a</v>
      </c>
      <c r="BI45" s="205" t="str">
        <f t="shared" ref="BI45" si="18">BH45</f>
        <v>n/a</v>
      </c>
    </row>
    <row r="46" spans="1:61" ht="15">
      <c r="A46" s="433"/>
      <c r="B46" s="182" t="s">
        <v>40</v>
      </c>
      <c r="C46" s="430"/>
      <c r="D46" s="431"/>
      <c r="E46" s="431"/>
      <c r="F46" s="431"/>
      <c r="G46" s="431"/>
      <c r="H46" s="431"/>
      <c r="I46" s="431"/>
      <c r="J46" s="432"/>
      <c r="K46" s="360">
        <f>E21*'Wskaźniki makroekonomiczne'!$K$25*$C$27</f>
        <v>420.47262881177704</v>
      </c>
      <c r="L46" s="361">
        <f>K46*'Wskaźniki makroekonomiczne'!L$42</f>
        <v>447.35365426476278</v>
      </c>
      <c r="M46" s="206">
        <f>L46*'Wskaźniki makroekonomiczne'!M$42</f>
        <v>466.92152587485475</v>
      </c>
      <c r="N46" s="206">
        <f>M46*'Wskaźniki makroekonomiczne'!N$42</f>
        <v>473.24803940360425</v>
      </c>
      <c r="O46" s="206">
        <f>N46*'Wskaźniki makroekonomiczne'!O$42</f>
        <v>481.77812822217697</v>
      </c>
      <c r="P46" s="206">
        <f>O46*'Wskaźniki makroekonomiczne'!P$42</f>
        <v>488.46302155330034</v>
      </c>
      <c r="Q46" s="206">
        <f>P46*'Wskaźniki makroekonomiczne'!Q$42</f>
        <v>495.04295572225982</v>
      </c>
      <c r="R46" s="206">
        <f>Q46*'Wskaźniki makroekonomiczne'!R$42</f>
        <v>515.03458199967201</v>
      </c>
      <c r="S46" s="206">
        <f>R46*'Wskaźniki makroekonomiczne'!S$42</f>
        <v>535.29604530350105</v>
      </c>
      <c r="T46" s="206">
        <f>S46*'Wskaźniki makroekonomiczne'!T$42</f>
        <v>559.390424617603</v>
      </c>
      <c r="U46" s="206">
        <f>T46*'Wskaźniki makroekonomiczne'!U$42</f>
        <v>573.68729310100468</v>
      </c>
      <c r="V46" s="206">
        <f>U46*'Wskaźniki makroekonomiczne'!V$42</f>
        <v>621.40915023206401</v>
      </c>
      <c r="W46" s="206">
        <f>V46*'Wskaźniki makroekonomiczne'!W$42</f>
        <v>633.83472977995734</v>
      </c>
      <c r="X46" s="206">
        <f>W46*'Wskaźniki makroekonomiczne'!X$42</f>
        <v>644.6560429737857</v>
      </c>
      <c r="Y46" s="206">
        <f>X46*'Wskaźniki makroekonomiczne'!Y$42</f>
        <v>655.07410780799262</v>
      </c>
      <c r="Z46" s="206">
        <f>Y46*'Wskaźniki makroekonomiczne'!Z$42</f>
        <v>666.04956395563488</v>
      </c>
      <c r="AA46" s="206">
        <f>Z46*'Wskaźniki makroekonomiczne'!AA$42</f>
        <v>676.93727006714721</v>
      </c>
      <c r="AB46" s="206">
        <f>AA46*'Wskaźniki makroekonomiczne'!AB$42</f>
        <v>688.06656759526015</v>
      </c>
      <c r="AC46" s="206">
        <f>AB46*'Wskaźniki makroekonomiczne'!AC$42</f>
        <v>699.09800963999464</v>
      </c>
      <c r="AD46" s="206">
        <f>AC46*'Wskaźniki makroekonomiczne'!AD$42</f>
        <v>710.01935515066145</v>
      </c>
      <c r="AE46" s="206">
        <f>AD46*'Wskaźniki makroekonomiczne'!AE$42</f>
        <v>720.81775384031334</v>
      </c>
      <c r="AF46" s="206">
        <f>AE46*'Wskaźniki makroekonomiczne'!AF$42</f>
        <v>731.85175283342016</v>
      </c>
      <c r="AG46" s="206">
        <f>AF46*'Wskaźniki makroekonomiczne'!AG$42</f>
        <v>742.75546646765019</v>
      </c>
      <c r="AH46" s="206">
        <f>AG46*'Wskaźniki makroekonomiczne'!AH$42</f>
        <v>753.88564998942286</v>
      </c>
      <c r="AI46" s="206">
        <f>AH46*'Wskaźniki makroekonomiczne'!AI$42</f>
        <v>764.86325722671268</v>
      </c>
      <c r="AJ46" s="206">
        <f>AI46*'Wskaźniki makroekonomiczne'!AJ$42</f>
        <v>775.66907806561085</v>
      </c>
      <c r="AK46" s="206">
        <f>AJ46*'Wskaźniki makroekonomiczne'!AK$42</f>
        <v>786.29079195071267</v>
      </c>
      <c r="AL46" s="206">
        <f>AK46*'Wskaźniki makroekonomiczne'!AL$42</f>
        <v>796.71009288994367</v>
      </c>
      <c r="AM46" s="206">
        <f>AL46*'Wskaźniki makroekonomiczne'!AM$42</f>
        <v>806.90874597432673</v>
      </c>
      <c r="AN46" s="206">
        <f>AM46*'Wskaźniki makroekonomiczne'!AN$42</f>
        <v>816.86795549407191</v>
      </c>
      <c r="AO46" s="206">
        <f>AN46*'Wskaźniki makroekonomiczne'!AO$42</f>
        <v>826.98268754038281</v>
      </c>
      <c r="AP46" s="206">
        <f>AO46*'Wskaźniki makroekonomiczne'!AP$42</f>
        <v>836.41734276302975</v>
      </c>
      <c r="AQ46" s="206">
        <f>AP46*'Wskaźniki makroekonomiczne'!AQ$42</f>
        <v>845.98525348350313</v>
      </c>
      <c r="AR46" s="206">
        <f>AQ46*'Wskaźniki makroekonomiczne'!AR$42</f>
        <v>855.68447336180145</v>
      </c>
      <c r="AS46" s="206">
        <f>AR46*'Wskaźniki makroekonomiczne'!AS$42</f>
        <v>865.08730627315572</v>
      </c>
      <c r="AT46" s="206">
        <f>AS46*'Wskaźniki makroekonomiczne'!AT$42</f>
        <v>874.17943974609136</v>
      </c>
      <c r="AU46" s="206">
        <f>AT46*'Wskaźniki makroekonomiczne'!AU$42</f>
        <v>882.9469270172641</v>
      </c>
      <c r="AV46" s="206">
        <f>AU46*'Wskaźniki makroekonomiczne'!AV$42</f>
        <v>891.82179005298497</v>
      </c>
      <c r="AW46" s="206">
        <f>AV46*'Wskaźniki makroekonomiczne'!AW$42</f>
        <v>900.80086983752676</v>
      </c>
      <c r="AX46" s="206">
        <f>AW46*'Wskaźniki makroekonomiczne'!AX$42</f>
        <v>909.8841265617275</v>
      </c>
      <c r="AY46" s="206">
        <f>AX46*'Wskaźniki makroekonomiczne'!AY$42</f>
        <v>918.61161590021823</v>
      </c>
      <c r="AZ46" s="206">
        <f>AY46*'Wskaźniki makroekonomiczne'!AZ$42</f>
        <v>927.34621101642915</v>
      </c>
      <c r="BA46" s="206">
        <f>AZ46*'Wskaźniki makroekonomiczne'!BA$42</f>
        <v>936.16385880748498</v>
      </c>
      <c r="BB46" s="206">
        <f>BA46*'Wskaźniki makroekonomiczne'!BB$42</f>
        <v>945.06534897762594</v>
      </c>
      <c r="BC46" s="206">
        <f>BB46*'Wskaźniki makroekonomiczne'!BC$42</f>
        <v>954.05147873997464</v>
      </c>
      <c r="BD46" s="206">
        <f>BC46*'Wskaźniki makroekonomiczne'!BD$42</f>
        <v>963.12305288793448</v>
      </c>
      <c r="BE46" s="206">
        <f>BD46*'Wskaźniki makroekonomiczne'!BE$42</f>
        <v>972.76482800673716</v>
      </c>
      <c r="BF46" s="206">
        <f>BE46*'Wskaźniki makroekonomiczne'!BF$42</f>
        <v>982.50312643807274</v>
      </c>
      <c r="BG46" s="206">
        <f>BF46*'Wskaźniki makroekonomiczne'!BG$42</f>
        <v>992.33891447183578</v>
      </c>
      <c r="BH46" s="206">
        <f>BG46*'Wskaźniki makroekonomiczne'!BH$42</f>
        <v>1002.7717924170497</v>
      </c>
      <c r="BI46" s="206">
        <f>BH46*'Wskaźniki makroekonomiczne'!BI$42</f>
        <v>1013.3143556125671</v>
      </c>
    </row>
    <row r="47" spans="1:61" ht="15">
      <c r="A47" s="423"/>
      <c r="B47" s="179" t="s">
        <v>41</v>
      </c>
      <c r="C47" s="424"/>
      <c r="D47" s="425"/>
      <c r="E47" s="425"/>
      <c r="F47" s="425"/>
      <c r="G47" s="425"/>
      <c r="H47" s="425"/>
      <c r="I47" s="425"/>
      <c r="J47" s="426"/>
      <c r="K47" s="362">
        <f>E22*'Wskaźniki makroekonomiczne'!$K$25*$C$27</f>
        <v>420.47262881177704</v>
      </c>
      <c r="L47" s="363">
        <f>K47*'Wskaźniki makroekonomiczne'!L$42</f>
        <v>447.35365426476278</v>
      </c>
      <c r="M47" s="111">
        <f>L47*'Wskaźniki makroekonomiczne'!M$42</f>
        <v>466.92152587485475</v>
      </c>
      <c r="N47" s="111">
        <f>M47*'Wskaźniki makroekonomiczne'!N$42</f>
        <v>473.24803940360425</v>
      </c>
      <c r="O47" s="111">
        <f>N47*'Wskaźniki makroekonomiczne'!O$42</f>
        <v>481.77812822217697</v>
      </c>
      <c r="P47" s="111">
        <f>O47*'Wskaźniki makroekonomiczne'!P$42</f>
        <v>488.46302155330034</v>
      </c>
      <c r="Q47" s="111">
        <f>P47*'Wskaźniki makroekonomiczne'!Q$42</f>
        <v>495.04295572225982</v>
      </c>
      <c r="R47" s="111">
        <f>Q47*'Wskaźniki makroekonomiczne'!R$42</f>
        <v>515.03458199967201</v>
      </c>
      <c r="S47" s="111">
        <f>R47*'Wskaźniki makroekonomiczne'!S$42</f>
        <v>535.29604530350105</v>
      </c>
      <c r="T47" s="111">
        <f>S47*'Wskaźniki makroekonomiczne'!T$42</f>
        <v>559.390424617603</v>
      </c>
      <c r="U47" s="111">
        <f>T47*'Wskaźniki makroekonomiczne'!U$42</f>
        <v>573.68729310100468</v>
      </c>
      <c r="V47" s="111">
        <f>U47*'Wskaźniki makroekonomiczne'!V$42</f>
        <v>621.40915023206401</v>
      </c>
      <c r="W47" s="111">
        <f>V47*'Wskaźniki makroekonomiczne'!W$42</f>
        <v>633.83472977995734</v>
      </c>
      <c r="X47" s="111">
        <f>W47*'Wskaźniki makroekonomiczne'!X$42</f>
        <v>644.6560429737857</v>
      </c>
      <c r="Y47" s="111">
        <f>X47*'Wskaźniki makroekonomiczne'!Y$42</f>
        <v>655.07410780799262</v>
      </c>
      <c r="Z47" s="111">
        <f>Y47*'Wskaźniki makroekonomiczne'!Z$42</f>
        <v>666.04956395563488</v>
      </c>
      <c r="AA47" s="111">
        <f>Z47*'Wskaźniki makroekonomiczne'!AA$42</f>
        <v>676.93727006714721</v>
      </c>
      <c r="AB47" s="111">
        <f>AA47*'Wskaźniki makroekonomiczne'!AB$42</f>
        <v>688.06656759526015</v>
      </c>
      <c r="AC47" s="111">
        <f>AB47*'Wskaźniki makroekonomiczne'!AC$42</f>
        <v>699.09800963999464</v>
      </c>
      <c r="AD47" s="111">
        <f>AC47*'Wskaźniki makroekonomiczne'!AD$42</f>
        <v>710.01935515066145</v>
      </c>
      <c r="AE47" s="111">
        <f>AD47*'Wskaźniki makroekonomiczne'!AE$42</f>
        <v>720.81775384031334</v>
      </c>
      <c r="AF47" s="111">
        <f>AE47*'Wskaźniki makroekonomiczne'!AF$42</f>
        <v>731.85175283342016</v>
      </c>
      <c r="AG47" s="111">
        <f>AF47*'Wskaźniki makroekonomiczne'!AG$42</f>
        <v>742.75546646765019</v>
      </c>
      <c r="AH47" s="111">
        <f>AG47*'Wskaźniki makroekonomiczne'!AH$42</f>
        <v>753.88564998942286</v>
      </c>
      <c r="AI47" s="111">
        <f>AH47*'Wskaźniki makroekonomiczne'!AI$42</f>
        <v>764.86325722671268</v>
      </c>
      <c r="AJ47" s="111">
        <f>AI47*'Wskaźniki makroekonomiczne'!AJ$42</f>
        <v>775.66907806561085</v>
      </c>
      <c r="AK47" s="111">
        <f>AJ47*'Wskaźniki makroekonomiczne'!AK$42</f>
        <v>786.29079195071267</v>
      </c>
      <c r="AL47" s="111">
        <f>AK47*'Wskaźniki makroekonomiczne'!AL$42</f>
        <v>796.71009288994367</v>
      </c>
      <c r="AM47" s="111">
        <f>AL47*'Wskaźniki makroekonomiczne'!AM$42</f>
        <v>806.90874597432673</v>
      </c>
      <c r="AN47" s="111">
        <f>AM47*'Wskaźniki makroekonomiczne'!AN$42</f>
        <v>816.86795549407191</v>
      </c>
      <c r="AO47" s="111">
        <f>AN47*'Wskaźniki makroekonomiczne'!AO$42</f>
        <v>826.98268754038281</v>
      </c>
      <c r="AP47" s="111">
        <f>AO47*'Wskaźniki makroekonomiczne'!AP$42</f>
        <v>836.41734276302975</v>
      </c>
      <c r="AQ47" s="111">
        <f>AP47*'Wskaźniki makroekonomiczne'!AQ$42</f>
        <v>845.98525348350313</v>
      </c>
      <c r="AR47" s="111">
        <f>AQ47*'Wskaźniki makroekonomiczne'!AR$42</f>
        <v>855.68447336180145</v>
      </c>
      <c r="AS47" s="111">
        <f>AR47*'Wskaźniki makroekonomiczne'!AS$42</f>
        <v>865.08730627315572</v>
      </c>
      <c r="AT47" s="111">
        <f>AS47*'Wskaźniki makroekonomiczne'!AT$42</f>
        <v>874.17943974609136</v>
      </c>
      <c r="AU47" s="111">
        <f>AT47*'Wskaźniki makroekonomiczne'!AU$42</f>
        <v>882.9469270172641</v>
      </c>
      <c r="AV47" s="111">
        <f>AU47*'Wskaźniki makroekonomiczne'!AV$42</f>
        <v>891.82179005298497</v>
      </c>
      <c r="AW47" s="111">
        <f>AV47*'Wskaźniki makroekonomiczne'!AW$42</f>
        <v>900.80086983752676</v>
      </c>
      <c r="AX47" s="111">
        <f>AW47*'Wskaźniki makroekonomiczne'!AX$42</f>
        <v>909.8841265617275</v>
      </c>
      <c r="AY47" s="111">
        <f>AX47*'Wskaźniki makroekonomiczne'!AY$42</f>
        <v>918.61161590021823</v>
      </c>
      <c r="AZ47" s="111">
        <f>AY47*'Wskaźniki makroekonomiczne'!AZ$42</f>
        <v>927.34621101642915</v>
      </c>
      <c r="BA47" s="111">
        <f>AZ47*'Wskaźniki makroekonomiczne'!BA$42</f>
        <v>936.16385880748498</v>
      </c>
      <c r="BB47" s="111">
        <f>BA47*'Wskaźniki makroekonomiczne'!BB$42</f>
        <v>945.06534897762594</v>
      </c>
      <c r="BC47" s="111">
        <f>BB47*'Wskaźniki makroekonomiczne'!BC$42</f>
        <v>954.05147873997464</v>
      </c>
      <c r="BD47" s="111">
        <f>BC47*'Wskaźniki makroekonomiczne'!BD$42</f>
        <v>963.12305288793448</v>
      </c>
      <c r="BE47" s="111">
        <f>BD47*'Wskaźniki makroekonomiczne'!BE$42</f>
        <v>972.76482800673716</v>
      </c>
      <c r="BF47" s="111">
        <f>BE47*'Wskaźniki makroekonomiczne'!BF$42</f>
        <v>982.50312643807274</v>
      </c>
      <c r="BG47" s="111">
        <f>BF47*'Wskaźniki makroekonomiczne'!BG$42</f>
        <v>992.33891447183578</v>
      </c>
      <c r="BH47" s="111">
        <f>BG47*'Wskaźniki makroekonomiczne'!BH$42</f>
        <v>1002.7717924170497</v>
      </c>
      <c r="BI47" s="111">
        <f>BH47*'Wskaźniki makroekonomiczne'!BI$42</f>
        <v>1013.3143556125671</v>
      </c>
    </row>
    <row r="48" spans="1:61" ht="15" customHeight="1">
      <c r="A48" s="434" t="s">
        <v>160</v>
      </c>
      <c r="B48" s="180" t="s">
        <v>38</v>
      </c>
      <c r="C48" s="427"/>
      <c r="D48" s="428"/>
      <c r="E48" s="428"/>
      <c r="F48" s="428"/>
      <c r="G48" s="428"/>
      <c r="H48" s="428"/>
      <c r="I48" s="428"/>
      <c r="J48" s="429"/>
      <c r="K48" s="358">
        <f>F20*'Wskaźniki makroekonomiczne'!$K$25*$C$27</f>
        <v>0.11886437776025235</v>
      </c>
      <c r="L48" s="359">
        <f>K48*'Wskaźniki makroekonomiczne'!L$42</f>
        <v>0.12646343687869255</v>
      </c>
      <c r="M48" s="205">
        <f>L48*'Wskaźniki makroekonomiczne'!M$42</f>
        <v>0.13199512366077623</v>
      </c>
      <c r="N48" s="205">
        <f>M48*'Wskaźniki makroekonomiczne'!N$42</f>
        <v>0.13378358036986504</v>
      </c>
      <c r="O48" s="205">
        <f>N48*'Wskaźniki makroekonomiczne'!O$42</f>
        <v>0.13619497086280771</v>
      </c>
      <c r="P48" s="205">
        <f>O48*'Wskaźniki makroekonomiczne'!P$42</f>
        <v>0.1380847387852599</v>
      </c>
      <c r="Q48" s="205">
        <f>P48*'Wskaźniki makroekonomiczne'!Q$42</f>
        <v>0.13994483555994652</v>
      </c>
      <c r="R48" s="205">
        <f>Q48*'Wskaźniki makroekonomiczne'!R$42</f>
        <v>0.14559631452683033</v>
      </c>
      <c r="S48" s="205">
        <f>R48*'Wskaźniki makroekonomiczne'!S$42</f>
        <v>0.15132407434541276</v>
      </c>
      <c r="T48" s="205">
        <f>S48*'Wskaźniki makroekonomiczne'!T$42</f>
        <v>0.15813537003613001</v>
      </c>
      <c r="U48" s="205">
        <f>T48*'Wskaźniki makroekonomiczne'!U$42</f>
        <v>0.16217698478047626</v>
      </c>
      <c r="V48" s="205">
        <f>U48*'Wskaźniki makroekonomiczne'!V$42</f>
        <v>0.17566758670021801</v>
      </c>
      <c r="W48" s="205">
        <f>V48*'Wskaźniki makroekonomiczne'!W$42</f>
        <v>0.17918020245702632</v>
      </c>
      <c r="X48" s="205">
        <f>W48*'Wskaźniki makroekonomiczne'!X$42</f>
        <v>0.18223930445605088</v>
      </c>
      <c r="Y48" s="205">
        <f>X48*'Wskaźniki makroekonomiczne'!Y$42</f>
        <v>0.18518441124572091</v>
      </c>
      <c r="Z48" s="205">
        <f>Y48*'Wskaźniki makroekonomiczne'!Z$42</f>
        <v>0.18828708827207363</v>
      </c>
      <c r="AA48" s="205">
        <f>Z48*'Wskaźniki makroekonomiczne'!AA$42</f>
        <v>0.19136495903821268</v>
      </c>
      <c r="AB48" s="205">
        <f>AA48*'Wskaźniki makroekonomiczne'!AB$42</f>
        <v>0.19451112583942923</v>
      </c>
      <c r="AC48" s="205">
        <f>AB48*'Wskaźniki makroekonomiczne'!AC$42</f>
        <v>0.19762962964822917</v>
      </c>
      <c r="AD48" s="205">
        <f>AC48*'Wskaźniki makroekonomiczne'!AD$42</f>
        <v>0.20071701001374459</v>
      </c>
      <c r="AE48" s="205">
        <f>AD48*'Wskaźniki makroekonomiczne'!AE$42</f>
        <v>0.20376963425870387</v>
      </c>
      <c r="AF48" s="205">
        <f>AE48*'Wskaźniki makroekonomiczne'!AF$42</f>
        <v>0.20688886089713984</v>
      </c>
      <c r="AG48" s="205">
        <f>AF48*'Wskaźniki makroekonomiczne'!AG$42</f>
        <v>0.20997125686681642</v>
      </c>
      <c r="AH48" s="205">
        <f>AG48*'Wskaźniki makroekonomiczne'!AH$42</f>
        <v>0.21311767413162522</v>
      </c>
      <c r="AI48" s="205">
        <f>AH48*'Wskaźniki makroekonomiczne'!AI$42</f>
        <v>0.21622095925447446</v>
      </c>
      <c r="AJ48" s="205">
        <f>AI48*'Wskaźniki makroekonomiczne'!AJ$42</f>
        <v>0.21927568168393222</v>
      </c>
      <c r="AK48" s="205">
        <f>AJ48*'Wskaźniki makroekonomiczne'!AK$42</f>
        <v>0.2222783584937591</v>
      </c>
      <c r="AL48" s="205">
        <f>AK48*'Wskaźniki makroekonomiczne'!AL$42</f>
        <v>0.22522381472081093</v>
      </c>
      <c r="AM48" s="205">
        <f>AL48*'Wskaźniki makroekonomiczne'!AM$42</f>
        <v>0.22810689549658844</v>
      </c>
      <c r="AN48" s="205">
        <f>AM48*'Wskaźniki makroekonomiczne'!AN$42</f>
        <v>0.23092228741851639</v>
      </c>
      <c r="AO48" s="205">
        <f>AN48*'Wskaźniki makroekonomiczne'!AO$42</f>
        <v>0.23378164436237736</v>
      </c>
      <c r="AP48" s="205">
        <f>AO48*'Wskaźniki makroekonomiczne'!AP$42</f>
        <v>0.23644874881954869</v>
      </c>
      <c r="AQ48" s="205">
        <f>AP48*'Wskaźniki makroekonomiczne'!AQ$42</f>
        <v>0.2391535235809133</v>
      </c>
      <c r="AR48" s="205">
        <f>AQ48*'Wskaźniki makroekonomiczne'!AR$42</f>
        <v>0.24189541843112455</v>
      </c>
      <c r="AS48" s="205">
        <f>AR48*'Wskaźniki makroekonomiczne'!AS$42</f>
        <v>0.24455352696568047</v>
      </c>
      <c r="AT48" s="205">
        <f>AS48*'Wskaźniki makroekonomiczne'!AT$42</f>
        <v>0.24712380315899113</v>
      </c>
      <c r="AU48" s="205">
        <f>AT48*'Wskaźniki makroekonomiczne'!AU$42</f>
        <v>0.24960230436834188</v>
      </c>
      <c r="AV48" s="205">
        <f>AU48*'Wskaźniki makroekonomiczne'!AV$42</f>
        <v>0.25211115988036298</v>
      </c>
      <c r="AW48" s="205">
        <f>AV48*'Wskaźniki makroekonomiczne'!AW$42</f>
        <v>0.25464947666560844</v>
      </c>
      <c r="AX48" s="205">
        <f>AW48*'Wskaźniki makroekonomiczne'!AX$42</f>
        <v>0.25721724347033442</v>
      </c>
      <c r="AY48" s="205">
        <f>AX48*'Wskaźniki makroekonomiczne'!AY$42</f>
        <v>0.25968443757179238</v>
      </c>
      <c r="AZ48" s="205">
        <f>AY48*'Wskaźniki makroekonomiczne'!AZ$42</f>
        <v>0.26215364042195199</v>
      </c>
      <c r="BA48" s="205">
        <f>AZ48*'Wskaźniki makroekonomiczne'!BA$42</f>
        <v>0.26464632162442353</v>
      </c>
      <c r="BB48" s="205">
        <f>BA48*'Wskaźniki makroekonomiczne'!BB$42</f>
        <v>0.26716270442252105</v>
      </c>
      <c r="BC48" s="205">
        <f>BB48*'Wskaźniki makroekonomiczne'!BC$42</f>
        <v>0.26970301418226195</v>
      </c>
      <c r="BD48" s="205">
        <f>BC48*'Wskaźniki makroekonomiczne'!BD$42</f>
        <v>0.27226747841255061</v>
      </c>
      <c r="BE48" s="205">
        <f>BD48*'Wskaźniki makroekonomiczne'!BE$42</f>
        <v>0.27499313407113518</v>
      </c>
      <c r="BF48" s="205">
        <f>BE48*'Wskaźniki makroekonomiczne'!BF$42</f>
        <v>0.27774607612768581</v>
      </c>
      <c r="BG48" s="205">
        <f>BF48*'Wskaźniki makroekonomiczne'!BG$42</f>
        <v>0.28052657774492268</v>
      </c>
      <c r="BH48" s="205">
        <f>BG48*'Wskaźniki makroekonomiczne'!BH$42</f>
        <v>0.28347587208712738</v>
      </c>
      <c r="BI48" s="205">
        <f>BH48*'Wskaźniki makroekonomiczne'!BI$42</f>
        <v>0.28645617360586018</v>
      </c>
    </row>
    <row r="49" spans="1:61" ht="15">
      <c r="A49" s="433"/>
      <c r="B49" s="182" t="s">
        <v>40</v>
      </c>
      <c r="C49" s="430"/>
      <c r="D49" s="431"/>
      <c r="E49" s="431"/>
      <c r="F49" s="431"/>
      <c r="G49" s="431"/>
      <c r="H49" s="431"/>
      <c r="I49" s="431"/>
      <c r="J49" s="432"/>
      <c r="K49" s="360">
        <f>F21*'Wskaźniki makroekonomiczne'!$K$25*$C$27</f>
        <v>7.8838617902208197E-2</v>
      </c>
      <c r="L49" s="361">
        <f>K49*'Wskaźniki makroekonomiczne'!L$42</f>
        <v>8.387881017464302E-2</v>
      </c>
      <c r="M49" s="206">
        <f>L49*'Wskaźniki makroekonomiczne'!M$42</f>
        <v>8.7547786101535269E-2</v>
      </c>
      <c r="N49" s="206">
        <f>M49*'Wskaźniki makroekonomiczne'!N$42</f>
        <v>8.8734007388175801E-2</v>
      </c>
      <c r="O49" s="206">
        <f>N49*'Wskaźniki makroekonomiczne'!O$42</f>
        <v>9.0333399041658186E-2</v>
      </c>
      <c r="P49" s="206">
        <f>O49*'Wskaźniki makroekonomiczne'!P$42</f>
        <v>9.1586816541243815E-2</v>
      </c>
      <c r="Q49" s="206">
        <f>P49*'Wskaźniki makroekonomiczne'!Q$42</f>
        <v>9.2820554197923719E-2</v>
      </c>
      <c r="R49" s="206">
        <f>Q49*'Wskaźniki makroekonomiczne'!R$42</f>
        <v>9.6568984124938501E-2</v>
      </c>
      <c r="S49" s="206">
        <f>R49*'Wskaźniki makroekonomiczne'!S$42</f>
        <v>0.10036800849440644</v>
      </c>
      <c r="T49" s="206">
        <f>S49*'Wskaźniki makroekonomiczne'!T$42</f>
        <v>0.10488570461580055</v>
      </c>
      <c r="U49" s="206">
        <f>T49*'Wskaźniki makroekonomiczne'!U$42</f>
        <v>0.10756636745643837</v>
      </c>
      <c r="V49" s="206">
        <f>U49*'Wskaźniki makroekonomiczne'!V$42</f>
        <v>0.11651421566851199</v>
      </c>
      <c r="W49" s="206">
        <f>V49*'Wskaźniki makroekonomiczne'!W$42</f>
        <v>0.11884401183374199</v>
      </c>
      <c r="X49" s="206">
        <f>W49*'Wskaźniki makroekonomiczne'!X$42</f>
        <v>0.12087300805758482</v>
      </c>
      <c r="Y49" s="206">
        <f>X49*'Wskaźniki makroekonomiczne'!Y$42</f>
        <v>0.1228263952139986</v>
      </c>
      <c r="Z49" s="206">
        <f>Y49*'Wskaźniki makroekonomiczne'!Z$42</f>
        <v>0.12488429324168153</v>
      </c>
      <c r="AA49" s="206">
        <f>Z49*'Wskaźniki makroekonomiczne'!AA$42</f>
        <v>0.12692573813759009</v>
      </c>
      <c r="AB49" s="206">
        <f>AA49*'Wskaźniki makroekonomiczne'!AB$42</f>
        <v>0.12901248142411129</v>
      </c>
      <c r="AC49" s="206">
        <f>AB49*'Wskaźniki makroekonomiczne'!AC$42</f>
        <v>0.131080876807499</v>
      </c>
      <c r="AD49" s="206">
        <f>AC49*'Wskaźniki makroekonomiczne'!AD$42</f>
        <v>0.13312862909074902</v>
      </c>
      <c r="AE49" s="206">
        <f>AD49*'Wskaźniki makroekonomiczne'!AE$42</f>
        <v>0.13515332884505876</v>
      </c>
      <c r="AF49" s="206">
        <f>AE49*'Wskaźniki makroekonomiczne'!AF$42</f>
        <v>0.13722220365626631</v>
      </c>
      <c r="AG49" s="206">
        <f>AF49*'Wskaźniki makroekonomiczne'!AG$42</f>
        <v>0.13926664996268445</v>
      </c>
      <c r="AH49" s="206">
        <f>AG49*'Wskaźniki makroekonomiczne'!AH$42</f>
        <v>0.14135355937301683</v>
      </c>
      <c r="AI49" s="206">
        <f>AH49*'Wskaźniki makroekonomiczne'!AI$42</f>
        <v>0.14341186073000867</v>
      </c>
      <c r="AJ49" s="206">
        <f>AI49*'Wskaźniki makroekonomiczne'!AJ$42</f>
        <v>0.14543795213730207</v>
      </c>
      <c r="AK49" s="206">
        <f>AJ49*'Wskaźniki makroekonomiczne'!AK$42</f>
        <v>0.14742952349075866</v>
      </c>
      <c r="AL49" s="206">
        <f>AK49*'Wskaźniki makroekonomiczne'!AL$42</f>
        <v>0.14938314241686448</v>
      </c>
      <c r="AM49" s="206">
        <f>AL49*'Wskaźniki makroekonomiczne'!AM$42</f>
        <v>0.15129538987018631</v>
      </c>
      <c r="AN49" s="206">
        <f>AM49*'Wskaźniki makroekonomiczne'!AN$42</f>
        <v>0.15316274165513855</v>
      </c>
      <c r="AO49" s="206">
        <f>AN49*'Wskaźniki makroekonomiczne'!AO$42</f>
        <v>0.15505925391382186</v>
      </c>
      <c r="AP49" s="206">
        <f>AO49*'Wskaźniki makroekonomiczne'!AP$42</f>
        <v>0.15682825176806814</v>
      </c>
      <c r="AQ49" s="206">
        <f>AP49*'Wskaźniki makroekonomiczne'!AQ$42</f>
        <v>0.15862223502815689</v>
      </c>
      <c r="AR49" s="206">
        <f>AQ49*'Wskaźniki makroekonomiczne'!AR$42</f>
        <v>0.16044083875533782</v>
      </c>
      <c r="AS49" s="206">
        <f>AR49*'Wskaźniki makroekonomiczne'!AS$42</f>
        <v>0.16220386992621674</v>
      </c>
      <c r="AT49" s="206">
        <f>AS49*'Wskaźniki makroekonomiczne'!AT$42</f>
        <v>0.16390864495239219</v>
      </c>
      <c r="AU49" s="206">
        <f>AT49*'Wskaźniki makroekonomiczne'!AU$42</f>
        <v>0.16555254881573708</v>
      </c>
      <c r="AV49" s="206">
        <f>AU49*'Wskaźniki makroekonomiczne'!AV$42</f>
        <v>0.16721658563493474</v>
      </c>
      <c r="AW49" s="206">
        <f>AV49*'Wskaźniki makroekonomiczne'!AW$42</f>
        <v>0.16890016309453634</v>
      </c>
      <c r="AX49" s="206">
        <f>AW49*'Wskaźniki makroekonomiczne'!AX$42</f>
        <v>0.170603273730324</v>
      </c>
      <c r="AY49" s="206">
        <f>AX49*'Wskaźniki makroekonomiczne'!AY$42</f>
        <v>0.172239677981291</v>
      </c>
      <c r="AZ49" s="206">
        <f>AY49*'Wskaźniki makroekonomiczne'!AZ$42</f>
        <v>0.17387741456558056</v>
      </c>
      <c r="BA49" s="206">
        <f>AZ49*'Wskaźniki makroekonomiczne'!BA$42</f>
        <v>0.17553072352640353</v>
      </c>
      <c r="BB49" s="206">
        <f>BA49*'Wskaźniki makroekonomiczne'!BB$42</f>
        <v>0.17719975293330495</v>
      </c>
      <c r="BC49" s="206">
        <f>BB49*'Wskaźniki makroekonomiczne'!BC$42</f>
        <v>0.17888465226374534</v>
      </c>
      <c r="BD49" s="206">
        <f>BC49*'Wskaźniki makroekonomiczne'!BD$42</f>
        <v>0.18058557241648782</v>
      </c>
      <c r="BE49" s="206">
        <f>BD49*'Wskaźniki makroekonomiczne'!BE$42</f>
        <v>0.18239340525126332</v>
      </c>
      <c r="BF49" s="206">
        <f>BE49*'Wskaźniki makroekonomiczne'!BF$42</f>
        <v>0.18421933620713873</v>
      </c>
      <c r="BG49" s="206">
        <f>BF49*'Wskaźniki makroekonomiczne'!BG$42</f>
        <v>0.18606354646346929</v>
      </c>
      <c r="BH49" s="206">
        <f>BG49*'Wskaźniki makroekonomiczne'!BH$42</f>
        <v>0.1880197110781969</v>
      </c>
      <c r="BI49" s="206">
        <f>BH49*'Wskaźniki makroekonomiczne'!BI$42</f>
        <v>0.18999644167735641</v>
      </c>
    </row>
    <row r="50" spans="1:61" ht="15">
      <c r="A50" s="423"/>
      <c r="B50" s="179" t="s">
        <v>41</v>
      </c>
      <c r="C50" s="424"/>
      <c r="D50" s="425"/>
      <c r="E50" s="425"/>
      <c r="F50" s="425"/>
      <c r="G50" s="425"/>
      <c r="H50" s="425"/>
      <c r="I50" s="425"/>
      <c r="J50" s="426"/>
      <c r="K50" s="362">
        <f>F22*'Wskaźniki makroekonomiczne'!$K$25*$C$27</f>
        <v>8.1264421529968461E-2</v>
      </c>
      <c r="L50" s="363">
        <f>K50*'Wskaźniki makroekonomiczne'!L$42</f>
        <v>8.6459696641555131E-2</v>
      </c>
      <c r="M50" s="111">
        <f>L50*'Wskaźniki makroekonomiczne'!M$42</f>
        <v>9.0241564135428678E-2</v>
      </c>
      <c r="N50" s="111">
        <f>M50*'Wskaźniki makroekonomiczne'!N$42</f>
        <v>9.1464284538581228E-2</v>
      </c>
      <c r="O50" s="111">
        <f>N50*'Wskaźniki makroekonomiczne'!O$42</f>
        <v>9.3112888242939992E-2</v>
      </c>
      <c r="P50" s="111">
        <f>O50*'Wskaźniki makroekonomiczne'!P$42</f>
        <v>9.4404872434820569E-2</v>
      </c>
      <c r="Q50" s="111">
        <f>P50*'Wskaźniki makroekonomiczne'!Q$42</f>
        <v>9.5676571250167541E-2</v>
      </c>
      <c r="R50" s="111">
        <f>Q50*'Wskaźniki makroekonomiczne'!R$42</f>
        <v>9.9540337482628929E-2</v>
      </c>
      <c r="S50" s="111">
        <f>R50*'Wskaźniki makroekonomiczne'!S$42</f>
        <v>0.10345625490961896</v>
      </c>
      <c r="T50" s="111">
        <f>S50*'Wskaźniki makroekonomiczne'!T$42</f>
        <v>0.1081129570655175</v>
      </c>
      <c r="U50" s="111">
        <f>T50*'Wskaźniki makroekonomiczne'!U$42</f>
        <v>0.11087610183971341</v>
      </c>
      <c r="V50" s="111">
        <f>U50*'Wskaźniki makroekonomiczne'!V$42</f>
        <v>0.12009926845831237</v>
      </c>
      <c r="W50" s="111">
        <f>V50*'Wskaźniki makroekonomiczne'!W$42</f>
        <v>0.12250075065939561</v>
      </c>
      <c r="X50" s="111">
        <f>W50*'Wskaźniki makroekonomiczne'!X$42</f>
        <v>0.12459217753627976</v>
      </c>
      <c r="Y50" s="111">
        <f>X50*'Wskaźniki makroekonomiczne'!Y$42</f>
        <v>0.12660566891289091</v>
      </c>
      <c r="Z50" s="111">
        <f>Y50*'Wskaźniki makroekonomiczne'!Z$42</f>
        <v>0.12872688687988715</v>
      </c>
      <c r="AA50" s="111">
        <f>Z50*'Wskaźniki makroekonomiczne'!AA$42</f>
        <v>0.13083114546490057</v>
      </c>
      <c r="AB50" s="111">
        <f>AA50*'Wskaźniki makroekonomiczne'!AB$42</f>
        <v>0.13298209623716087</v>
      </c>
      <c r="AC50" s="111">
        <f>AB50*'Wskaźniki makroekonomiczne'!AC$42</f>
        <v>0.13511413455542204</v>
      </c>
      <c r="AD50" s="111">
        <f>AC50*'Wskaźniki makroekonomiczne'!AD$42</f>
        <v>0.1372248946012336</v>
      </c>
      <c r="AE50" s="111">
        <f>AD50*'Wskaźniki makroekonomiczne'!AE$42</f>
        <v>0.13931189280952211</v>
      </c>
      <c r="AF50" s="111">
        <f>AE50*'Wskaźniki makroekonomiczne'!AF$42</f>
        <v>0.14144442530722834</v>
      </c>
      <c r="AG50" s="111">
        <f>AF50*'Wskaźniki makroekonomiczne'!AG$42</f>
        <v>0.14355177765384394</v>
      </c>
      <c r="AH50" s="111">
        <f>AG50*'Wskaźniki makroekonomiczne'!AH$42</f>
        <v>0.14570289966141731</v>
      </c>
      <c r="AI50" s="111">
        <f>AH50*'Wskaźniki makroekonomiczne'!AI$42</f>
        <v>0.14782453336785506</v>
      </c>
      <c r="AJ50" s="111">
        <f>AI50*'Wskaźniki makroekonomiczne'!AJ$42</f>
        <v>0.14991296604921905</v>
      </c>
      <c r="AK50" s="111">
        <f>AJ50*'Wskaźniki makroekonomiczne'!AK$42</f>
        <v>0.15196581652124355</v>
      </c>
      <c r="AL50" s="111">
        <f>AK50*'Wskaźniki makroekonomiczne'!AL$42</f>
        <v>0.15397954679892187</v>
      </c>
      <c r="AM50" s="111">
        <f>AL50*'Wskaźniki makroekonomiczne'!AM$42</f>
        <v>0.15595063263542283</v>
      </c>
      <c r="AN50" s="111">
        <f>AM50*'Wskaźniki makroekonomiczne'!AN$42</f>
        <v>0.15787544139837359</v>
      </c>
      <c r="AO50" s="111">
        <f>AN50*'Wskaźniki makroekonomiczne'!AO$42</f>
        <v>0.15983030788040101</v>
      </c>
      <c r="AP50" s="111">
        <f>AO50*'Wskaźniki makroekonomiczne'!AP$42</f>
        <v>0.16165373643785488</v>
      </c>
      <c r="AQ50" s="111">
        <f>AP50*'Wskaźniki makroekonomiczne'!AQ$42</f>
        <v>0.16350291918286947</v>
      </c>
      <c r="AR50" s="111">
        <f>AQ50*'Wskaźniki makroekonomiczne'!AR$42</f>
        <v>0.1653774799478098</v>
      </c>
      <c r="AS50" s="111">
        <f>AR50*'Wskaźniki makroekonomiczne'!AS$42</f>
        <v>0.16719475823163885</v>
      </c>
      <c r="AT50" s="111">
        <f>AS50*'Wskaźniki makroekonomiczne'!AT$42</f>
        <v>0.16895198787400428</v>
      </c>
      <c r="AU50" s="111">
        <f>AT50*'Wskaźniki makroekonomiczne'!AU$42</f>
        <v>0.17064647339468286</v>
      </c>
      <c r="AV50" s="111">
        <f>AU50*'Wskaźniki makroekonomiczne'!AV$42</f>
        <v>0.17236171134677891</v>
      </c>
      <c r="AW50" s="111">
        <f>AV50*'Wskaźniki makroekonomiczne'!AW$42</f>
        <v>0.17409709118975286</v>
      </c>
      <c r="AX50" s="111">
        <f>AW50*'Wskaźniki makroekonomiczne'!AX$42</f>
        <v>0.1758526052297186</v>
      </c>
      <c r="AY50" s="111">
        <f>AX50*'Wskaźniki makroekonomiczne'!AY$42</f>
        <v>0.17753936038071536</v>
      </c>
      <c r="AZ50" s="111">
        <f>AY50*'Wskaźniki makroekonomiczne'!AZ$42</f>
        <v>0.17922748885990614</v>
      </c>
      <c r="BA50" s="111">
        <f>AZ50*'Wskaźniki makroekonomiczne'!BA$42</f>
        <v>0.18093166886567752</v>
      </c>
      <c r="BB50" s="111">
        <f>BA50*'Wskaźniki makroekonomiczne'!BB$42</f>
        <v>0.18265205302356052</v>
      </c>
      <c r="BC50" s="111">
        <f>BB50*'Wskaźniki makroekonomiczne'!BC$42</f>
        <v>0.18438879541032213</v>
      </c>
      <c r="BD50" s="111">
        <f>BC50*'Wskaźniki makroekonomiczne'!BD$42</f>
        <v>0.18614205156776437</v>
      </c>
      <c r="BE50" s="111">
        <f>BD50*'Wskaźniki makroekonomiczne'!BE$42</f>
        <v>0.18800551002822527</v>
      </c>
      <c r="BF50" s="111">
        <f>BE50*'Wskaźniki makroekonomiczne'!BF$42</f>
        <v>0.1898876234750507</v>
      </c>
      <c r="BG50" s="111">
        <f>BF50*'Wskaźniki makroekonomiczne'!BG$42</f>
        <v>0.19178857866234528</v>
      </c>
      <c r="BH50" s="111">
        <f>BG50*'Wskaźniki makroekonomiczne'!BH$42</f>
        <v>0.19380493295752604</v>
      </c>
      <c r="BI50" s="111">
        <f>BH50*'Wskaźniki makroekonomiczne'!BI$42</f>
        <v>0.19584248603665969</v>
      </c>
    </row>
    <row r="51" spans="1:61" ht="15" customHeight="1">
      <c r="A51" s="434" t="s">
        <v>163</v>
      </c>
      <c r="B51" s="180" t="s">
        <v>38</v>
      </c>
      <c r="C51" s="427"/>
      <c r="D51" s="428"/>
      <c r="E51" s="428"/>
      <c r="F51" s="428"/>
      <c r="G51" s="428"/>
      <c r="H51" s="428"/>
      <c r="I51" s="428"/>
      <c r="J51" s="429"/>
      <c r="K51" s="358">
        <f>G20*'Wskaźniki makroekonomiczne'!$K$25*$C$27</f>
        <v>0.41238661671924287</v>
      </c>
      <c r="L51" s="359">
        <f>K51*'Wskaźniki makroekonomiczne'!L$42</f>
        <v>0.43875069937505584</v>
      </c>
      <c r="M51" s="205">
        <f>L51*'Wskaźniki makroekonomiczne'!M$42</f>
        <v>0.4579422657618768</v>
      </c>
      <c r="N51" s="205">
        <f>M51*'Wskaźniki makroekonomiczne'!N$42</f>
        <v>0.46414711556891958</v>
      </c>
      <c r="O51" s="205">
        <f>N51*'Wskaźniki makroekonomiczne'!O$42</f>
        <v>0.47251316421790435</v>
      </c>
      <c r="P51" s="205">
        <f>O51*'Wskaźniki makroekonomiczne'!P$42</f>
        <v>0.47906950190804459</v>
      </c>
      <c r="Q51" s="205">
        <f>P51*'Wskaźniki makroekonomiczne'!Q$42</f>
        <v>0.48552289888144717</v>
      </c>
      <c r="R51" s="205">
        <f>Q51*'Wskaźniki makroekonomiczne'!R$42</f>
        <v>0.5051300708073706</v>
      </c>
      <c r="S51" s="205">
        <f>R51*'Wskaźniki makroekonomiczne'!S$42</f>
        <v>0.52500189058612601</v>
      </c>
      <c r="T51" s="205">
        <f>S51*'Wskaźniki makroekonomiczne'!T$42</f>
        <v>0.54863291645187984</v>
      </c>
      <c r="U51" s="205">
        <f>T51*'Wskaźniki makroekonomiczne'!U$42</f>
        <v>0.56265484515675457</v>
      </c>
      <c r="V51" s="205">
        <f>U51*'Wskaźniki makroekonomiczne'!V$42</f>
        <v>0.60945897426606266</v>
      </c>
      <c r="W51" s="205">
        <f>V51*'Wskaźniki makroekonomiczne'!W$42</f>
        <v>0.62164560036111194</v>
      </c>
      <c r="X51" s="205">
        <f>W51*'Wskaźniki makroekonomiczne'!X$42</f>
        <v>0.632258811378136</v>
      </c>
      <c r="Y51" s="205">
        <f>X51*'Wskaźniki makroekonomiczne'!Y$42</f>
        <v>0.64247652881168504</v>
      </c>
      <c r="Z51" s="205">
        <f>Y51*'Wskaźniki makroekonomiczne'!Z$42</f>
        <v>0.65324091849494959</v>
      </c>
      <c r="AA51" s="205">
        <f>Z51*'Wskaźniki makroekonomiczne'!AA$42</f>
        <v>0.66391924564277893</v>
      </c>
      <c r="AB51" s="205">
        <f>AA51*'Wskaźniki makroekonomiczne'!AB$42</f>
        <v>0.67483451821842821</v>
      </c>
      <c r="AC51" s="205">
        <f>AB51*'Wskaźniki makroekonomiczne'!AC$42</f>
        <v>0.68565381714691775</v>
      </c>
      <c r="AD51" s="205">
        <f>AC51*'Wskaźniki makroekonomiczne'!AD$42</f>
        <v>0.69636513678237943</v>
      </c>
      <c r="AE51" s="205">
        <f>AD51*'Wskaźniki makroekonomiczne'!AE$42</f>
        <v>0.7069558739587688</v>
      </c>
      <c r="AF51" s="205">
        <f>AE51*'Wskaźniki makroekonomiczne'!AF$42</f>
        <v>0.71777768066354664</v>
      </c>
      <c r="AG51" s="205">
        <f>AF51*'Wskaźniki makroekonomiczne'!AG$42</f>
        <v>0.72847170749711843</v>
      </c>
      <c r="AH51" s="205">
        <f>AG51*'Wskaźniki makroekonomiczne'!AH$42</f>
        <v>0.73938784902808774</v>
      </c>
      <c r="AI51" s="205">
        <f>AH51*'Wskaźniki makroekonomiczne'!AI$42</f>
        <v>0.75015434843389128</v>
      </c>
      <c r="AJ51" s="205">
        <f>AI51*'Wskaźniki makroekonomiczne'!AJ$42</f>
        <v>0.76075236502588761</v>
      </c>
      <c r="AK51" s="205">
        <f>AJ51*'Wskaźniki makroekonomiczne'!AK$42</f>
        <v>0.77116981518242977</v>
      </c>
      <c r="AL51" s="205">
        <f>AK51*'Wskaźniki makroekonomiczne'!AL$42</f>
        <v>0.78138874494975252</v>
      </c>
      <c r="AM51" s="205">
        <f>AL51*'Wskaźniki makroekonomiczne'!AM$42</f>
        <v>0.79139127009020516</v>
      </c>
      <c r="AN51" s="205">
        <f>AM51*'Wskaźniki makroekonomiczne'!AN$42</f>
        <v>0.80115895634995526</v>
      </c>
      <c r="AO51" s="205">
        <f>AN51*'Wskaźniki makroekonomiczne'!AO$42</f>
        <v>0.81107917431845256</v>
      </c>
      <c r="AP51" s="205">
        <f>AO51*'Wskaźniki makroekonomiczne'!AP$42</f>
        <v>0.82033239386374079</v>
      </c>
      <c r="AQ51" s="205">
        <f>AP51*'Wskaźniki makroekonomiczne'!AQ$42</f>
        <v>0.82971630630112814</v>
      </c>
      <c r="AR51" s="205">
        <f>AQ51*'Wskaźniki makroekonomiczne'!AR$42</f>
        <v>0.83922900272022838</v>
      </c>
      <c r="AS51" s="205">
        <f>AR51*'Wskaźniki makroekonomiczne'!AS$42</f>
        <v>0.84845101192174888</v>
      </c>
      <c r="AT51" s="205">
        <f>AS51*'Wskaźniki makroekonomiczne'!AT$42</f>
        <v>0.85736829667405112</v>
      </c>
      <c r="AU51" s="205">
        <f>AT51*'Wskaźniki makroekonomiczne'!AU$42</f>
        <v>0.86596717842077819</v>
      </c>
      <c r="AV51" s="205">
        <f>AU51*'Wskaźniki makroekonomiczne'!AV$42</f>
        <v>0.87467137101350445</v>
      </c>
      <c r="AW51" s="205">
        <f>AV51*'Wskaźniki makroekonomiczne'!AW$42</f>
        <v>0.88347777618680512</v>
      </c>
      <c r="AX51" s="205">
        <f>AW51*'Wskaźniki makroekonomiczne'!AX$42</f>
        <v>0.89238635489707896</v>
      </c>
      <c r="AY51" s="205">
        <f>AX51*'Wskaźniki makroekonomiczne'!AY$42</f>
        <v>0.90094600790213708</v>
      </c>
      <c r="AZ51" s="205">
        <f>AY51*'Wskaźniki makroekonomiczne'!AZ$42</f>
        <v>0.90951263003534399</v>
      </c>
      <c r="BA51" s="205">
        <f>AZ51*'Wskaźniki makroekonomiczne'!BA$42</f>
        <v>0.91816070767657187</v>
      </c>
      <c r="BB51" s="205">
        <f>BA51*'Wskaźniki makroekonomiczne'!BB$42</f>
        <v>0.92689101534344087</v>
      </c>
      <c r="BC51" s="205">
        <f>BB51*'Wskaźniki makroekonomiczne'!BC$42</f>
        <v>0.93570433491805205</v>
      </c>
      <c r="BD51" s="205">
        <f>BC51*'Wskaźniki makroekonomiczne'!BD$42</f>
        <v>0.94460145571701259</v>
      </c>
      <c r="BE51" s="205">
        <f>BD51*'Wskaźniki makroekonomiczne'!BE$42</f>
        <v>0.95405781208353058</v>
      </c>
      <c r="BF51" s="205">
        <f>BE51*'Wskaźniki makroekonomiczne'!BF$42</f>
        <v>0.96360883554503274</v>
      </c>
      <c r="BG51" s="205">
        <f>BF51*'Wskaźniki makroekonomiczne'!BG$42</f>
        <v>0.97325547380891564</v>
      </c>
      <c r="BH51" s="205">
        <f>BG51*'Wskaźniki makroekonomiczne'!BH$42</f>
        <v>0.98348771948595237</v>
      </c>
      <c r="BI51" s="205">
        <f>BH51*'Wskaźniki makroekonomiczne'!BI$42</f>
        <v>0.99382754108155602</v>
      </c>
    </row>
    <row r="52" spans="1:61" ht="15">
      <c r="A52" s="433"/>
      <c r="B52" s="182" t="s">
        <v>40</v>
      </c>
      <c r="C52" s="430"/>
      <c r="D52" s="431"/>
      <c r="E52" s="431"/>
      <c r="F52" s="431"/>
      <c r="G52" s="431"/>
      <c r="H52" s="431"/>
      <c r="I52" s="431"/>
      <c r="J52" s="432"/>
      <c r="K52" s="360">
        <f>G21*'Wskaźniki makroekonomiczne'!$K$25*$C$27</f>
        <v>0.36387054416403786</v>
      </c>
      <c r="L52" s="361">
        <f>K52*'Wskaźniki makroekonomiczne'!L$42</f>
        <v>0.38713297003681402</v>
      </c>
      <c r="M52" s="206">
        <f>L52*'Wskaźniki makroekonomiczne'!M$42</f>
        <v>0.40406670508400899</v>
      </c>
      <c r="N52" s="206">
        <f>M52*'Wskaźniki makroekonomiczne'!N$42</f>
        <v>0.40954157256081147</v>
      </c>
      <c r="O52" s="206">
        <f>N52*'Wskaźniki makroekonomiczne'!O$42</f>
        <v>0.41692338019226866</v>
      </c>
      <c r="P52" s="206">
        <f>O52*'Wskaźniki makroekonomiczne'!P$42</f>
        <v>0.42270838403651007</v>
      </c>
      <c r="Q52" s="206">
        <f>P52*'Wskaźniki makroekonomiczne'!Q$42</f>
        <v>0.42840255783657116</v>
      </c>
      <c r="R52" s="206">
        <f>Q52*'Wskaźniki makroekonomiczne'!R$42</f>
        <v>0.44570300365356247</v>
      </c>
      <c r="S52" s="206">
        <f>R52*'Wskaźniki makroekonomiczne'!S$42</f>
        <v>0.463236962281876</v>
      </c>
      <c r="T52" s="206">
        <f>S52*'Wskaźniki makroekonomiczne'!T$42</f>
        <v>0.48408786745754112</v>
      </c>
      <c r="U52" s="206">
        <f>T52*'Wskaźniki makroekonomiczne'!U$42</f>
        <v>0.49646015749125411</v>
      </c>
      <c r="V52" s="206">
        <f>U52*'Wskaźniki makroekonomiczne'!V$42</f>
        <v>0.53775791847005538</v>
      </c>
      <c r="W52" s="206">
        <f>V52*'Wskaźniki makroekonomiczne'!W$42</f>
        <v>0.54851082384804006</v>
      </c>
      <c r="X52" s="206">
        <f>W52*'Wskaźniki makroekonomiczne'!X$42</f>
        <v>0.55787542180423777</v>
      </c>
      <c r="Y52" s="206">
        <f>X52*'Wskaźniki makroekonomiczne'!Y$42</f>
        <v>0.56689105483383984</v>
      </c>
      <c r="Z52" s="206">
        <f>Y52*'Wskaźniki makroekonomiczne'!Z$42</f>
        <v>0.57638904573083793</v>
      </c>
      <c r="AA52" s="206">
        <f>Z52*'Wskaźniki makroekonomiczne'!AA$42</f>
        <v>0.5858110990965697</v>
      </c>
      <c r="AB52" s="206">
        <f>AA52*'Wskaźniki makroekonomiczne'!AB$42</f>
        <v>0.59544222195743668</v>
      </c>
      <c r="AC52" s="206">
        <f>AB52*'Wskaźniki makroekonomiczne'!AC$42</f>
        <v>0.60498866218845693</v>
      </c>
      <c r="AD52" s="206">
        <f>AC52*'Wskaźniki makroekonomiczne'!AD$42</f>
        <v>0.61443982657268781</v>
      </c>
      <c r="AE52" s="206">
        <f>AD52*'Wskaźniki makroekonomiczne'!AE$42</f>
        <v>0.62378459466950198</v>
      </c>
      <c r="AF52" s="206">
        <f>AE52*'Wskaźniki makroekonomiczne'!AF$42</f>
        <v>0.63333324764430599</v>
      </c>
      <c r="AG52" s="206">
        <f>AF52*'Wskaźniki makroekonomiczne'!AG$42</f>
        <v>0.64276915367392817</v>
      </c>
      <c r="AH52" s="206">
        <f>AG52*'Wskaźniki makroekonomiczne'!AH$42</f>
        <v>0.65240104326007753</v>
      </c>
      <c r="AI52" s="206">
        <f>AH52*'Wskaźniki makroekonomiczne'!AI$42</f>
        <v>0.66190089567696297</v>
      </c>
      <c r="AJ52" s="206">
        <f>AI52*'Wskaźniki makroekonomiczne'!AJ$42</f>
        <v>0.671252086787548</v>
      </c>
      <c r="AK52" s="206">
        <f>AJ52*'Wskaźniki makroekonomiczne'!AK$42</f>
        <v>0.68044395457273232</v>
      </c>
      <c r="AL52" s="206">
        <f>AK52*'Wskaźniki makroekonomiczne'!AL$42</f>
        <v>0.68946065730860528</v>
      </c>
      <c r="AM52" s="206">
        <f>AL52*'Wskaźniki makroekonomiczne'!AM$42</f>
        <v>0.69828641478547526</v>
      </c>
      <c r="AN52" s="206">
        <f>AM52*'Wskaźniki makroekonomiczne'!AN$42</f>
        <v>0.70690496148525472</v>
      </c>
      <c r="AO52" s="206">
        <f>AN52*'Wskaźniki makroekonomiczne'!AO$42</f>
        <v>0.71565809498686994</v>
      </c>
      <c r="AP52" s="206">
        <f>AO52*'Wskaźniki makroekonomiczne'!AP$42</f>
        <v>0.72382270046800667</v>
      </c>
      <c r="AQ52" s="206">
        <f>AP52*'Wskaźniki makroekonomiczne'!AQ$42</f>
        <v>0.73210262320687791</v>
      </c>
      <c r="AR52" s="206">
        <f>AQ52*'Wskaźniki makroekonomiczne'!AR$42</f>
        <v>0.74049617887078989</v>
      </c>
      <c r="AS52" s="206">
        <f>AR52*'Wskaźniki makroekonomiczne'!AS$42</f>
        <v>0.74863324581330803</v>
      </c>
      <c r="AT52" s="206">
        <f>AS52*'Wskaźniki makroekonomiczne'!AT$42</f>
        <v>0.75650143824181004</v>
      </c>
      <c r="AU52" s="206">
        <f>AT52*'Wskaźniki makroekonomiczne'!AU$42</f>
        <v>0.76408868684186337</v>
      </c>
      <c r="AV52" s="206">
        <f>AU52*'Wskaźniki makroekonomiczne'!AV$42</f>
        <v>0.77176885677662177</v>
      </c>
      <c r="AW52" s="206">
        <f>AV52*'Wskaźniki makroekonomiczne'!AW$42</f>
        <v>0.7795392142824753</v>
      </c>
      <c r="AX52" s="206">
        <f>AW52*'Wskaźniki makroekonomiczne'!AX$42</f>
        <v>0.78739972490918753</v>
      </c>
      <c r="AY52" s="206">
        <f>AX52*'Wskaźniki makroekonomiczne'!AY$42</f>
        <v>0.79495235991365065</v>
      </c>
      <c r="AZ52" s="206">
        <f>AY52*'Wskaźniki makroekonomiczne'!AZ$42</f>
        <v>0.80251114414883318</v>
      </c>
      <c r="BA52" s="206">
        <f>AZ52*'Wskaźniki makroekonomiczne'!BA$42</f>
        <v>0.81014180089109311</v>
      </c>
      <c r="BB52" s="206">
        <f>BA52*'Wskaźniki makroekonomiczne'!BB$42</f>
        <v>0.81784501353833039</v>
      </c>
      <c r="BC52" s="206">
        <f>BB52*'Wskaźniki makroekonomiczne'!BC$42</f>
        <v>0.8256214719865167</v>
      </c>
      <c r="BD52" s="206">
        <f>BC52*'Wskaźniki makroekonomiczne'!BD$42</f>
        <v>0.83347187269148193</v>
      </c>
      <c r="BE52" s="206">
        <f>BD52*'Wskaźniki makroekonomiczne'!BE$42</f>
        <v>0.84181571654429188</v>
      </c>
      <c r="BF52" s="206">
        <f>BE52*'Wskaźniki makroekonomiczne'!BF$42</f>
        <v>0.85024309018679378</v>
      </c>
      <c r="BG52" s="206">
        <f>BF52*'Wskaźniki makroekonomiczne'!BG$42</f>
        <v>0.85875482983139639</v>
      </c>
      <c r="BH52" s="206">
        <f>BG52*'Wskaźniki makroekonomiczne'!BH$42</f>
        <v>0.86778328189936993</v>
      </c>
      <c r="BI52" s="206">
        <f>BH52*'Wskaźniki makroekonomiczne'!BI$42</f>
        <v>0.87690665389549072</v>
      </c>
    </row>
    <row r="53" spans="1:61" ht="15">
      <c r="A53" s="423"/>
      <c r="B53" s="179" t="s">
        <v>41</v>
      </c>
      <c r="C53" s="424"/>
      <c r="D53" s="425"/>
      <c r="E53" s="425"/>
      <c r="F53" s="425"/>
      <c r="G53" s="425"/>
      <c r="H53" s="425"/>
      <c r="I53" s="425"/>
      <c r="J53" s="426"/>
      <c r="K53" s="362">
        <f>G22*'Wskaźniki makroekonomiczne'!$K$25*$C$27</f>
        <v>0.36387054416403786</v>
      </c>
      <c r="L53" s="363">
        <f>K53*'Wskaźniki makroekonomiczne'!L$42</f>
        <v>0.38713297003681402</v>
      </c>
      <c r="M53" s="111">
        <f>L53*'Wskaźniki makroekonomiczne'!M$42</f>
        <v>0.40406670508400899</v>
      </c>
      <c r="N53" s="111">
        <f>M53*'Wskaźniki makroekonomiczne'!N$42</f>
        <v>0.40954157256081147</v>
      </c>
      <c r="O53" s="111">
        <f>N53*'Wskaźniki makroekonomiczne'!O$42</f>
        <v>0.41692338019226866</v>
      </c>
      <c r="P53" s="111">
        <f>O53*'Wskaźniki makroekonomiczne'!P$42</f>
        <v>0.42270838403651007</v>
      </c>
      <c r="Q53" s="111">
        <f>P53*'Wskaźniki makroekonomiczne'!Q$42</f>
        <v>0.42840255783657116</v>
      </c>
      <c r="R53" s="111">
        <f>Q53*'Wskaźniki makroekonomiczne'!R$42</f>
        <v>0.44570300365356247</v>
      </c>
      <c r="S53" s="111">
        <f>R53*'Wskaźniki makroekonomiczne'!S$42</f>
        <v>0.463236962281876</v>
      </c>
      <c r="T53" s="111">
        <f>S53*'Wskaźniki makroekonomiczne'!T$42</f>
        <v>0.48408786745754112</v>
      </c>
      <c r="U53" s="111">
        <f>T53*'Wskaźniki makroekonomiczne'!U$42</f>
        <v>0.49646015749125411</v>
      </c>
      <c r="V53" s="111">
        <f>U53*'Wskaźniki makroekonomiczne'!V$42</f>
        <v>0.53775791847005538</v>
      </c>
      <c r="W53" s="111">
        <f>V53*'Wskaźniki makroekonomiczne'!W$42</f>
        <v>0.54851082384804006</v>
      </c>
      <c r="X53" s="111">
        <f>W53*'Wskaźniki makroekonomiczne'!X$42</f>
        <v>0.55787542180423777</v>
      </c>
      <c r="Y53" s="111">
        <f>X53*'Wskaźniki makroekonomiczne'!Y$42</f>
        <v>0.56689105483383984</v>
      </c>
      <c r="Z53" s="111">
        <f>Y53*'Wskaźniki makroekonomiczne'!Z$42</f>
        <v>0.57638904573083793</v>
      </c>
      <c r="AA53" s="111">
        <f>Z53*'Wskaźniki makroekonomiczne'!AA$42</f>
        <v>0.5858110990965697</v>
      </c>
      <c r="AB53" s="111">
        <f>AA53*'Wskaźniki makroekonomiczne'!AB$42</f>
        <v>0.59544222195743668</v>
      </c>
      <c r="AC53" s="111">
        <f>AB53*'Wskaźniki makroekonomiczne'!AC$42</f>
        <v>0.60498866218845693</v>
      </c>
      <c r="AD53" s="111">
        <f>AC53*'Wskaźniki makroekonomiczne'!AD$42</f>
        <v>0.61443982657268781</v>
      </c>
      <c r="AE53" s="111">
        <f>AD53*'Wskaźniki makroekonomiczne'!AE$42</f>
        <v>0.62378459466950198</v>
      </c>
      <c r="AF53" s="111">
        <f>AE53*'Wskaźniki makroekonomiczne'!AF$42</f>
        <v>0.63333324764430599</v>
      </c>
      <c r="AG53" s="111">
        <f>AF53*'Wskaźniki makroekonomiczne'!AG$42</f>
        <v>0.64276915367392817</v>
      </c>
      <c r="AH53" s="111">
        <f>AG53*'Wskaźniki makroekonomiczne'!AH$42</f>
        <v>0.65240104326007753</v>
      </c>
      <c r="AI53" s="111">
        <f>AH53*'Wskaźniki makroekonomiczne'!AI$42</f>
        <v>0.66190089567696297</v>
      </c>
      <c r="AJ53" s="111">
        <f>AI53*'Wskaźniki makroekonomiczne'!AJ$42</f>
        <v>0.671252086787548</v>
      </c>
      <c r="AK53" s="111">
        <f>AJ53*'Wskaźniki makroekonomiczne'!AK$42</f>
        <v>0.68044395457273232</v>
      </c>
      <c r="AL53" s="111">
        <f>AK53*'Wskaźniki makroekonomiczne'!AL$42</f>
        <v>0.68946065730860528</v>
      </c>
      <c r="AM53" s="111">
        <f>AL53*'Wskaźniki makroekonomiczne'!AM$42</f>
        <v>0.69828641478547526</v>
      </c>
      <c r="AN53" s="111">
        <f>AM53*'Wskaźniki makroekonomiczne'!AN$42</f>
        <v>0.70690496148525472</v>
      </c>
      <c r="AO53" s="111">
        <f>AN53*'Wskaźniki makroekonomiczne'!AO$42</f>
        <v>0.71565809498686994</v>
      </c>
      <c r="AP53" s="111">
        <f>AO53*'Wskaźniki makroekonomiczne'!AP$42</f>
        <v>0.72382270046800667</v>
      </c>
      <c r="AQ53" s="111">
        <f>AP53*'Wskaźniki makroekonomiczne'!AQ$42</f>
        <v>0.73210262320687791</v>
      </c>
      <c r="AR53" s="111">
        <f>AQ53*'Wskaźniki makroekonomiczne'!AR$42</f>
        <v>0.74049617887078989</v>
      </c>
      <c r="AS53" s="111">
        <f>AR53*'Wskaźniki makroekonomiczne'!AS$42</f>
        <v>0.74863324581330803</v>
      </c>
      <c r="AT53" s="111">
        <f>AS53*'Wskaźniki makroekonomiczne'!AT$42</f>
        <v>0.75650143824181004</v>
      </c>
      <c r="AU53" s="111">
        <f>AT53*'Wskaźniki makroekonomiczne'!AU$42</f>
        <v>0.76408868684186337</v>
      </c>
      <c r="AV53" s="111">
        <f>AU53*'Wskaźniki makroekonomiczne'!AV$42</f>
        <v>0.77176885677662177</v>
      </c>
      <c r="AW53" s="111">
        <f>AV53*'Wskaźniki makroekonomiczne'!AW$42</f>
        <v>0.7795392142824753</v>
      </c>
      <c r="AX53" s="111">
        <f>AW53*'Wskaźniki makroekonomiczne'!AX$42</f>
        <v>0.78739972490918753</v>
      </c>
      <c r="AY53" s="111">
        <f>AX53*'Wskaźniki makroekonomiczne'!AY$42</f>
        <v>0.79495235991365065</v>
      </c>
      <c r="AZ53" s="111">
        <f>AY53*'Wskaźniki makroekonomiczne'!AZ$42</f>
        <v>0.80251114414883318</v>
      </c>
      <c r="BA53" s="111">
        <f>AZ53*'Wskaźniki makroekonomiczne'!BA$42</f>
        <v>0.81014180089109311</v>
      </c>
      <c r="BB53" s="111">
        <f>BA53*'Wskaźniki makroekonomiczne'!BB$42</f>
        <v>0.81784501353833039</v>
      </c>
      <c r="BC53" s="111">
        <f>BB53*'Wskaźniki makroekonomiczne'!BC$42</f>
        <v>0.8256214719865167</v>
      </c>
      <c r="BD53" s="111">
        <f>BC53*'Wskaźniki makroekonomiczne'!BD$42</f>
        <v>0.83347187269148193</v>
      </c>
      <c r="BE53" s="111">
        <f>BD53*'Wskaźniki makroekonomiczne'!BE$42</f>
        <v>0.84181571654429188</v>
      </c>
      <c r="BF53" s="111">
        <f>BE53*'Wskaźniki makroekonomiczne'!BF$42</f>
        <v>0.85024309018679378</v>
      </c>
      <c r="BG53" s="111">
        <f>BF53*'Wskaźniki makroekonomiczne'!BG$42</f>
        <v>0.85875482983139639</v>
      </c>
      <c r="BH53" s="111">
        <f>BG53*'Wskaźniki makroekonomiczne'!BH$42</f>
        <v>0.86778328189936993</v>
      </c>
      <c r="BI53" s="111">
        <f>BH53*'Wskaźniki makroekonomiczne'!BI$42</f>
        <v>0.87690665389549072</v>
      </c>
    </row>
    <row r="54" spans="1:61" ht="15">
      <c r="A54" s="422" t="s">
        <v>35</v>
      </c>
      <c r="B54" s="180" t="s">
        <v>38</v>
      </c>
      <c r="C54" s="427"/>
      <c r="D54" s="428"/>
      <c r="E54" s="428"/>
      <c r="F54" s="428"/>
      <c r="G54" s="428"/>
      <c r="H54" s="428"/>
      <c r="I54" s="428"/>
      <c r="J54" s="429"/>
      <c r="K54" s="358">
        <f>H20*'Wskaźniki makroekonomiczne'!$K$25*$C$27</f>
        <v>0.32775302348405183</v>
      </c>
      <c r="L54" s="359">
        <f>K54*'Wskaźniki makroekonomiczne'!L$42</f>
        <v>0.34870643819612279</v>
      </c>
      <c r="M54" s="205">
        <f>L54*'Wskaźniki makroekonomiczne'!M$42</f>
        <v>0.36395934324604062</v>
      </c>
      <c r="N54" s="205">
        <f>M54*'Wskaźniki makroekonomiczne'!N$42</f>
        <v>0.36889077943255305</v>
      </c>
      <c r="O54" s="205">
        <f>N54*'Wskaźniki makroekonomiczne'!O$42</f>
        <v>0.37553987430651742</v>
      </c>
      <c r="P54" s="205">
        <f>O54*'Wskaźniki makroekonomiczne'!P$42</f>
        <v>0.38075066295436744</v>
      </c>
      <c r="Q54" s="205">
        <f>P54*'Wskaźniki makroekonomiczne'!Q$42</f>
        <v>0.38587963728094099</v>
      </c>
      <c r="R54" s="205">
        <f>Q54*'Wskaźniki makroekonomiczne'!R$42</f>
        <v>0.40146285366128276</v>
      </c>
      <c r="S54" s="205">
        <f>R54*'Wskaźniki makroekonomiczne'!S$42</f>
        <v>0.41725640454426738</v>
      </c>
      <c r="T54" s="205">
        <f>S54*'Wskaźniki makroekonomiczne'!T$42</f>
        <v>0.43603766431731089</v>
      </c>
      <c r="U54" s="205">
        <f>T54*'Wskaźniki makroekonomiczne'!U$42</f>
        <v>0.44718189000693681</v>
      </c>
      <c r="V54" s="205">
        <f>U54*'Wskaźniki makroekonomiczne'!V$42</f>
        <v>0.48438046582191635</v>
      </c>
      <c r="W54" s="205">
        <f>V54*'Wskaźniki makroekonomiczne'!W$42</f>
        <v>0.49406604577719732</v>
      </c>
      <c r="X54" s="205">
        <f>W54*'Wskaźniki makroekonomiczne'!X$42</f>
        <v>0.50250112067700203</v>
      </c>
      <c r="Y54" s="205">
        <f>X54*'Wskaźniki makroekonomiczne'!Y$42</f>
        <v>0.51062186865033254</v>
      </c>
      <c r="Z54" s="205">
        <f>Y54*'Wskaźniki makroekonomiczne'!Z$42</f>
        <v>0.51917709600644346</v>
      </c>
      <c r="AA54" s="205">
        <f>Z54*'Wskaźniki makroekonomiczne'!AA$42</f>
        <v>0.52766392333439149</v>
      </c>
      <c r="AB54" s="205">
        <f>AA54*'Wskaźniki makroekonomiczne'!AB$42</f>
        <v>0.53633906807425391</v>
      </c>
      <c r="AC54" s="205">
        <f>AB54*'Wskaźniki makroekonomiczne'!AC$42</f>
        <v>0.54493793571938032</v>
      </c>
      <c r="AD54" s="205">
        <f>AC54*'Wskaźniki makroekonomiczne'!AD$42</f>
        <v>0.55345098452769503</v>
      </c>
      <c r="AE54" s="205">
        <f>AD54*'Wskaźniki makroekonomiczne'!AE$42</f>
        <v>0.56186819786526987</v>
      </c>
      <c r="AF54" s="205">
        <f>AE54*'Wskaźniki makroekonomiczne'!AF$42</f>
        <v>0.57046905861887109</v>
      </c>
      <c r="AG54" s="205">
        <f>AF54*'Wskaźniki makroekonomiczne'!AG$42</f>
        <v>0.57896836360555293</v>
      </c>
      <c r="AH54" s="205">
        <f>AG54*'Wskaźniki makroekonomiczne'!AH$42</f>
        <v>0.5876441989661142</v>
      </c>
      <c r="AI54" s="205">
        <f>AH54*'Wskaźniki makroekonomiczne'!AI$42</f>
        <v>0.59620110306902729</v>
      </c>
      <c r="AJ54" s="205">
        <f>AI54*'Wskaźniki makroekonomiczne'!AJ$42</f>
        <v>0.60462410187678384</v>
      </c>
      <c r="AK54" s="205">
        <f>AJ54*'Wskaźniki makroekonomiczne'!AK$42</f>
        <v>0.61290359167440167</v>
      </c>
      <c r="AL54" s="205">
        <f>AK54*'Wskaźniki makroekonomiczne'!AL$42</f>
        <v>0.621025303175751</v>
      </c>
      <c r="AM54" s="205">
        <f>AL54*'Wskaźniki makroekonomiczne'!AM$42</f>
        <v>0.62897502250306492</v>
      </c>
      <c r="AN54" s="205">
        <f>AM54*'Wskaźniki makroekonomiczne'!AN$42</f>
        <v>0.63673809864153297</v>
      </c>
      <c r="AO54" s="205">
        <f>AN54*'Wskaźniki makroekonomiczne'!AO$42</f>
        <v>0.64462240259558046</v>
      </c>
      <c r="AP54" s="205">
        <f>AO54*'Wskaźniki makroekonomiczne'!AP$42</f>
        <v>0.65197659538451547</v>
      </c>
      <c r="AQ54" s="205">
        <f>AP54*'Wskaźniki makroekonomiczne'!AQ$42</f>
        <v>0.6594346591256024</v>
      </c>
      <c r="AR54" s="205">
        <f>AQ54*'Wskaźniki makroekonomiczne'!AR$42</f>
        <v>0.66699507667176317</v>
      </c>
      <c r="AS54" s="205">
        <f>AR54*'Wskaźniki makroekonomiczne'!AS$42</f>
        <v>0.67432446437702398</v>
      </c>
      <c r="AT54" s="205">
        <f>AS54*'Wskaźniki makroekonomiczne'!AT$42</f>
        <v>0.68141166585336355</v>
      </c>
      <c r="AU54" s="205">
        <f>AT54*'Wskaźniki makroekonomiczne'!AU$42</f>
        <v>0.68824580977755967</v>
      </c>
      <c r="AV54" s="205">
        <f>AU54*'Wskaźniki makroekonomiczne'!AV$42</f>
        <v>0.69516365173360872</v>
      </c>
      <c r="AW54" s="205">
        <f>AV54*'Wskaźniki makroekonomiczne'!AW$42</f>
        <v>0.70216272930925161</v>
      </c>
      <c r="AX54" s="205">
        <f>AW54*'Wskaźniki makroekonomiczne'!AX$42</f>
        <v>0.70924301147375679</v>
      </c>
      <c r="AY54" s="205">
        <f>AX54*'Wskaźniki makroekonomiczne'!AY$42</f>
        <v>0.71604597752222132</v>
      </c>
      <c r="AZ54" s="205">
        <f>AY54*'Wskaźniki makroekonomiczne'!AZ$42</f>
        <v>0.72285448243331907</v>
      </c>
      <c r="BA54" s="205">
        <f>AZ54*'Wskaźniki makroekonomiczne'!BA$42</f>
        <v>0.7297277258396806</v>
      </c>
      <c r="BB54" s="205">
        <f>BA54*'Wskaźniki makroekonomiczne'!BB$42</f>
        <v>0.73666632330563664</v>
      </c>
      <c r="BC54" s="205">
        <f>BB54*'Wskaźniki makroekonomiczne'!BC$42</f>
        <v>0.74367089624859561</v>
      </c>
      <c r="BD54" s="205">
        <f>BC54*'Wskaźniki makroekonomiczne'!BD$42</f>
        <v>0.75074207199469767</v>
      </c>
      <c r="BE54" s="205">
        <f>BD54*'Wskaźniki makroekonomiczne'!BE$42</f>
        <v>0.75825771208730286</v>
      </c>
      <c r="BF54" s="205">
        <f>BE54*'Wskaźniki makroekonomiczne'!BF$42</f>
        <v>0.76584859086454904</v>
      </c>
      <c r="BG54" s="205">
        <f>BF54*'Wskaźniki makroekonomiczne'!BG$42</f>
        <v>0.77351546153702067</v>
      </c>
      <c r="BH54" s="205">
        <f>BG54*'Wskaźniki makroekonomiczne'!BH$42</f>
        <v>0.78164775614046944</v>
      </c>
      <c r="BI54" s="205">
        <f>BH54*'Wskaźniki makroekonomiczne'!BI$42</f>
        <v>0.78986554899030859</v>
      </c>
    </row>
    <row r="55" spans="1:61" ht="15">
      <c r="A55" s="433"/>
      <c r="B55" s="182" t="s">
        <v>40</v>
      </c>
      <c r="C55" s="430"/>
      <c r="D55" s="431"/>
      <c r="E55" s="431"/>
      <c r="F55" s="431"/>
      <c r="G55" s="431"/>
      <c r="H55" s="431"/>
      <c r="I55" s="431"/>
      <c r="J55" s="432"/>
      <c r="K55" s="360">
        <f>H21*'Wskaźniki makroekonomiczne'!$K$25*$C$27</f>
        <v>0.35794080196284611</v>
      </c>
      <c r="L55" s="361">
        <f>K55*'Wskaźniki makroekonomiczne'!L$42</f>
        <v>0.38082413645102886</v>
      </c>
      <c r="M55" s="206">
        <f>L55*'Wskaźniki makroekonomiczne'!M$42</f>
        <v>0.39748191433449176</v>
      </c>
      <c r="N55" s="206">
        <f>M55*'Wskaźniki makroekonomiczne'!N$42</f>
        <v>0.4028675617487093</v>
      </c>
      <c r="O55" s="206">
        <f>N55*'Wskaźniki makroekonomiczne'!O$42</f>
        <v>0.41012907325580195</v>
      </c>
      <c r="P55" s="206">
        <f>O55*'Wskaźniki makroekonomiczne'!P$42</f>
        <v>0.41581980296332238</v>
      </c>
      <c r="Q55" s="206">
        <f>P55*'Wskaźniki makroekonomiczne'!Q$42</f>
        <v>0.42142118281997509</v>
      </c>
      <c r="R55" s="206">
        <f>Q55*'Wskaźniki makroekonomiczne'!R$42</f>
        <v>0.43843969544587469</v>
      </c>
      <c r="S55" s="206">
        <f>R55*'Wskaźniki makroekonomiczne'!S$42</f>
        <v>0.45568791548913423</v>
      </c>
      <c r="T55" s="206">
        <f>S55*'Wskaźniki makroekonomiczne'!T$42</f>
        <v>0.47619902813601073</v>
      </c>
      <c r="U55" s="206">
        <f>T55*'Wskaźniki makroekonomiczne'!U$42</f>
        <v>0.48836969566547062</v>
      </c>
      <c r="V55" s="206">
        <f>U55*'Wskaźniki makroekonomiczne'!V$42</f>
        <v>0.52899445609498774</v>
      </c>
      <c r="W55" s="206">
        <f>V55*'Wskaźniki makroekonomiczne'!W$42</f>
        <v>0.53957212894088669</v>
      </c>
      <c r="X55" s="206">
        <f>W55*'Wskaźniki makroekonomiczne'!X$42</f>
        <v>0.54878411863409449</v>
      </c>
      <c r="Y55" s="206">
        <f>X55*'Wskaźniki makroekonomiczne'!Y$42</f>
        <v>0.55765283023654755</v>
      </c>
      <c r="Z55" s="206">
        <f>Y55*'Wskaźniki makroekonomiczne'!Z$42</f>
        <v>0.56699603905966867</v>
      </c>
      <c r="AA55" s="206">
        <f>Z55*'Wskaźniki makroekonomiczne'!AA$42</f>
        <v>0.57626454785203296</v>
      </c>
      <c r="AB55" s="206">
        <f>AA55*'Wskaźniki makroekonomiczne'!AB$42</f>
        <v>0.58573871908109321</v>
      </c>
      <c r="AC55" s="206">
        <f>AB55*'Wskaźniki makroekonomiczne'!AC$42</f>
        <v>0.59512958769353386</v>
      </c>
      <c r="AD55" s="206">
        <f>AC55*'Wskaźniki makroekonomiczne'!AD$42</f>
        <v>0.6044267331026143</v>
      </c>
      <c r="AE55" s="206">
        <f>AD55*'Wskaźniki makroekonomiczne'!AE$42</f>
        <v>0.6136192160897026</v>
      </c>
      <c r="AF55" s="206">
        <f>AE55*'Wskaźniki makroekonomiczne'!AF$42</f>
        <v>0.62301226138639865</v>
      </c>
      <c r="AG55" s="206">
        <f>AF55*'Wskaźniki makroekonomiczne'!AG$42</f>
        <v>0.63229439709553803</v>
      </c>
      <c r="AH55" s="206">
        <f>AG55*'Wskaźniki makroekonomiczne'!AH$42</f>
        <v>0.64176932255509833</v>
      </c>
      <c r="AI55" s="206">
        <f>AH55*'Wskaźniki makroekonomiczne'!AI$42</f>
        <v>0.6511143625622271</v>
      </c>
      <c r="AJ55" s="206">
        <f>AI55*'Wskaźniki makroekonomiczne'!AJ$42</f>
        <v>0.66031316389175065</v>
      </c>
      <c r="AK55" s="206">
        <f>AJ55*'Wskaźniki makroekonomiczne'!AK$42</f>
        <v>0.66935523827599119</v>
      </c>
      <c r="AL55" s="206">
        <f>AK55*'Wskaźniki makroekonomiczne'!AL$42</f>
        <v>0.67822500215246473</v>
      </c>
      <c r="AM55" s="206">
        <f>AL55*'Wskaźniki makroekonomiczne'!AM$42</f>
        <v>0.68690693247045231</v>
      </c>
      <c r="AN55" s="206">
        <f>AM55*'Wskaźniki makroekonomiczne'!AN$42</f>
        <v>0.69538502877956876</v>
      </c>
      <c r="AO55" s="206">
        <f>AN55*'Wskaźniki makroekonomiczne'!AO$42</f>
        <v>0.70399551862412069</v>
      </c>
      <c r="AP55" s="206">
        <f>AO55*'Wskaźniki makroekonomiczne'!AP$42</f>
        <v>0.71202707127519449</v>
      </c>
      <c r="AQ55" s="206">
        <f>AP55*'Wskaźniki makroekonomiczne'!AQ$42</f>
        <v>0.72017206193980265</v>
      </c>
      <c r="AR55" s="206">
        <f>AQ55*'Wskaźniki makroekonomiczne'!AR$42</f>
        <v>0.72842883373363609</v>
      </c>
      <c r="AS55" s="206">
        <f>AR55*'Wskaźniki makroekonomiczne'!AS$42</f>
        <v>0.73643329662227619</v>
      </c>
      <c r="AT55" s="206">
        <f>AS55*'Wskaźniki makroekonomiczne'!AT$42</f>
        <v>0.74417326665564698</v>
      </c>
      <c r="AU55" s="206">
        <f>AT55*'Wskaźniki makroekonomiczne'!AU$42</f>
        <v>0.75163687120444012</v>
      </c>
      <c r="AV55" s="206">
        <f>AU55*'Wskaźniki makroekonomiczne'!AV$42</f>
        <v>0.75919188281433581</v>
      </c>
      <c r="AW55" s="206">
        <f>AV55*'Wskaźniki makroekonomiczne'!AW$42</f>
        <v>0.76683561227194574</v>
      </c>
      <c r="AX55" s="206">
        <f>AW55*'Wskaźniki makroekonomiczne'!AX$42</f>
        <v>0.77456802568844485</v>
      </c>
      <c r="AY55" s="206">
        <f>AX55*'Wskaźniki makroekonomiczne'!AY$42</f>
        <v>0.78199758071505743</v>
      </c>
      <c r="AZ55" s="206">
        <f>AY55*'Wskaźniki makroekonomiczne'!AZ$42</f>
        <v>0.78943318476270363</v>
      </c>
      <c r="BA55" s="206">
        <f>AZ55*'Wskaźniki makroekonomiczne'!BA$42</f>
        <v>0.79693949006175635</v>
      </c>
      <c r="BB55" s="206">
        <f>BA55*'Wskaźniki makroekonomiczne'!BB$42</f>
        <v>0.80451716887326097</v>
      </c>
      <c r="BC55" s="206">
        <f>BB55*'Wskaźniki makroekonomiczne'!BC$42</f>
        <v>0.81216689985043988</v>
      </c>
      <c r="BD55" s="206">
        <f>BC55*'Wskaźniki makroekonomiczne'!BD$42</f>
        <v>0.81988936809947233</v>
      </c>
      <c r="BE55" s="206">
        <f>BD55*'Wskaźniki makroekonomiczne'!BE$42</f>
        <v>0.82809723820060688</v>
      </c>
      <c r="BF55" s="206">
        <f>BE55*'Wskaźniki makroekonomiczne'!BF$42</f>
        <v>0.83638727686523096</v>
      </c>
      <c r="BG55" s="206">
        <f>BF55*'Wskaźniki makroekonomiczne'!BG$42</f>
        <v>0.84476030667858815</v>
      </c>
      <c r="BH55" s="206">
        <f>BG55*'Wskaźniki makroekonomiczne'!BH$42</f>
        <v>0.8536416284165651</v>
      </c>
      <c r="BI55" s="206">
        <f>BH55*'Wskaźniki makroekonomiczne'!BI$42</f>
        <v>0.86261632323941584</v>
      </c>
    </row>
    <row r="56" spans="1:61" ht="15">
      <c r="A56" s="423"/>
      <c r="B56" s="179" t="s">
        <v>41</v>
      </c>
      <c r="C56" s="424"/>
      <c r="D56" s="425"/>
      <c r="E56" s="425"/>
      <c r="F56" s="425"/>
      <c r="G56" s="425"/>
      <c r="H56" s="425"/>
      <c r="I56" s="425"/>
      <c r="J56" s="426"/>
      <c r="K56" s="362">
        <f>H22*'Wskaźniki makroekonomiczne'!$K$25*$C$27</f>
        <v>0.33637810304942162</v>
      </c>
      <c r="L56" s="363">
        <f>K56*'Wskaźniki makroekonomiczne'!L$42</f>
        <v>0.35788292341181022</v>
      </c>
      <c r="M56" s="111">
        <f>L56*'Wskaźniki makroekonomiczne'!M$42</f>
        <v>0.37353722069988382</v>
      </c>
      <c r="N56" s="111">
        <f>M56*'Wskaźniki makroekonomiczne'!N$42</f>
        <v>0.37859843152288342</v>
      </c>
      <c r="O56" s="111">
        <f>N56*'Wskaźniki makroekonomiczne'!O$42</f>
        <v>0.38542250257774158</v>
      </c>
      <c r="P56" s="111">
        <f>O56*'Wskaźniki makroekonomiczne'!P$42</f>
        <v>0.39077041724264028</v>
      </c>
      <c r="Q56" s="111">
        <f>P56*'Wskaźniki makroekonomiczne'!Q$42</f>
        <v>0.39603436457780788</v>
      </c>
      <c r="R56" s="111">
        <f>Q56*'Wskaźniki makroekonomiczne'!R$42</f>
        <v>0.41202766559973764</v>
      </c>
      <c r="S56" s="111">
        <f>R56*'Wskaźniki makroekonomiczne'!S$42</f>
        <v>0.42823683624280084</v>
      </c>
      <c r="T56" s="111">
        <f>S56*'Wskaźniki makroekonomiczne'!T$42</f>
        <v>0.44751233969408238</v>
      </c>
      <c r="U56" s="111">
        <f>T56*'Wskaźniki makroekonomiczne'!U$42</f>
        <v>0.45894983448080373</v>
      </c>
      <c r="V56" s="111">
        <f>U56*'Wskaźniki makroekonomiczne'!V$42</f>
        <v>0.49712732018565114</v>
      </c>
      <c r="W56" s="111">
        <f>V56*'Wskaźniki makroekonomiczne'!W$42</f>
        <v>0.50706778382396589</v>
      </c>
      <c r="X56" s="111">
        <f>W56*'Wskaźniki makroekonomiczne'!X$42</f>
        <v>0.51572483437902861</v>
      </c>
      <c r="Y56" s="111">
        <f>X56*'Wskaźniki makroekonomiczne'!Y$42</f>
        <v>0.52405928624639408</v>
      </c>
      <c r="Z56" s="111">
        <f>Y56*'Wskaźniki makroekonomiczne'!Z$42</f>
        <v>0.53283965116450793</v>
      </c>
      <c r="AA56" s="111">
        <f>Z56*'Wskaźniki makroekonomiczne'!AA$42</f>
        <v>0.54154981605371777</v>
      </c>
      <c r="AB56" s="111">
        <f>AA56*'Wskaźniki makroekonomiczne'!AB$42</f>
        <v>0.55045325407620815</v>
      </c>
      <c r="AC56" s="111">
        <f>AB56*'Wskaźniki makroekonomiczne'!AC$42</f>
        <v>0.55927840771199577</v>
      </c>
      <c r="AD56" s="111">
        <f>AC56*'Wskaźniki makroekonomiczne'!AD$42</f>
        <v>0.56801548412052927</v>
      </c>
      <c r="AE56" s="111">
        <f>AD56*'Wskaźniki makroekonomiczne'!AE$42</f>
        <v>0.57665420307225079</v>
      </c>
      <c r="AF56" s="111">
        <f>AE56*'Wskaźniki makroekonomiczne'!AF$42</f>
        <v>0.58548140226673628</v>
      </c>
      <c r="AG56" s="111">
        <f>AF56*'Wskaźniki makroekonomiczne'!AG$42</f>
        <v>0.59420437317412034</v>
      </c>
      <c r="AH56" s="111">
        <f>AG56*'Wskaźniki makroekonomiczne'!AH$42</f>
        <v>0.60310851999153847</v>
      </c>
      <c r="AI56" s="111">
        <f>AH56*'Wskaźniki makroekonomiczne'!AI$42</f>
        <v>0.61189060578137033</v>
      </c>
      <c r="AJ56" s="111">
        <f>AI56*'Wskaźniki makroekonomiczne'!AJ$42</f>
        <v>0.62053526245248891</v>
      </c>
      <c r="AK56" s="111">
        <f>AJ56*'Wskaźniki makroekonomiczne'!AK$42</f>
        <v>0.62903263356057038</v>
      </c>
      <c r="AL56" s="111">
        <f>AK56*'Wskaźniki makroekonomiczne'!AL$42</f>
        <v>0.63736807431195519</v>
      </c>
      <c r="AM56" s="111">
        <f>AL56*'Wskaźniki makroekonomiczne'!AM$42</f>
        <v>0.64552699677946168</v>
      </c>
      <c r="AN56" s="111">
        <f>AM56*'Wskaźniki makroekonomiczne'!AN$42</f>
        <v>0.65349436439525788</v>
      </c>
      <c r="AO56" s="111">
        <f>AN56*'Wskaźniki makroekonomiczne'!AO$42</f>
        <v>0.6615861500323067</v>
      </c>
      <c r="AP56" s="111">
        <f>AO56*'Wskaźniki makroekonomiczne'!AP$42</f>
        <v>0.66913387421042425</v>
      </c>
      <c r="AQ56" s="111">
        <f>AP56*'Wskaźniki makroekonomiczne'!AQ$42</f>
        <v>0.67678820278680296</v>
      </c>
      <c r="AR56" s="111">
        <f>AQ56*'Wskaźniki makroekonomiczne'!AR$42</f>
        <v>0.6845475786894416</v>
      </c>
      <c r="AS56" s="111">
        <f>AR56*'Wskaźniki makroekonomiczne'!AS$42</f>
        <v>0.69206984501852498</v>
      </c>
      <c r="AT56" s="111">
        <f>AS56*'Wskaźniki makroekonomiczne'!AT$42</f>
        <v>0.69934355179687346</v>
      </c>
      <c r="AU56" s="111">
        <f>AT56*'Wskaźniki makroekonomiczne'!AU$42</f>
        <v>0.70635754161381159</v>
      </c>
      <c r="AV56" s="111">
        <f>AU56*'Wskaźniki makroekonomiczne'!AV$42</f>
        <v>0.71345743204238832</v>
      </c>
      <c r="AW56" s="111">
        <f>AV56*'Wskaźniki makroekonomiczne'!AW$42</f>
        <v>0.72064069587002177</v>
      </c>
      <c r="AX56" s="111">
        <f>AW56*'Wskaźniki makroekonomiczne'!AX$42</f>
        <v>0.72790730124938241</v>
      </c>
      <c r="AY56" s="111">
        <f>AX56*'Wskaźniki makroekonomiczne'!AY$42</f>
        <v>0.734889292720175</v>
      </c>
      <c r="AZ56" s="111">
        <f>AY56*'Wskaźniki makroekonomiczne'!AZ$42</f>
        <v>0.7418769688131438</v>
      </c>
      <c r="BA56" s="111">
        <f>AZ56*'Wskaźniki makroekonomiczne'!BA$42</f>
        <v>0.74893108704598854</v>
      </c>
      <c r="BB56" s="111">
        <f>BA56*'Wskaźniki makroekonomiczne'!BB$42</f>
        <v>0.75605227918210127</v>
      </c>
      <c r="BC56" s="111">
        <f>BB56*'Wskaźniki makroekonomiczne'!BC$42</f>
        <v>0.76324118299198018</v>
      </c>
      <c r="BD56" s="111">
        <f>BC56*'Wskaźniki makroekonomiczne'!BD$42</f>
        <v>0.77049844231034803</v>
      </c>
      <c r="BE56" s="111">
        <f>BD56*'Wskaźniki makroekonomiczne'!BE$42</f>
        <v>0.7782118624053902</v>
      </c>
      <c r="BF56" s="111">
        <f>BE56*'Wskaźniki makroekonomiczne'!BF$42</f>
        <v>0.78600250115045867</v>
      </c>
      <c r="BG56" s="111">
        <f>BF56*'Wskaźniki makroekonomiczne'!BG$42</f>
        <v>0.79387113157746902</v>
      </c>
      <c r="BH56" s="111">
        <f>BG56*'Wskaźniki makroekonomiczne'!BH$42</f>
        <v>0.8022174339336402</v>
      </c>
      <c r="BI56" s="111">
        <f>BH56*'Wskaźniki makroekonomiczne'!BI$42</f>
        <v>0.81065148449005409</v>
      </c>
    </row>
    <row r="57" spans="1:61" ht="15" hidden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61" ht="15" hidden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61" ht="15" hidden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61" ht="15" hidden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61" ht="15" hidden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61" ht="15" hidden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61" ht="15" hidden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61" ht="15" hidden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15" hidden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15" hidden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15" hidden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ht="15" hidden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ht="15" hidden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ht="15" hidden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ht="15" hidden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ht="15" hidden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ht="15" hidden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ht="15" hidden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ht="15" hidden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</sheetData>
  <mergeCells count="49">
    <mergeCell ref="C46:J46"/>
    <mergeCell ref="C47:J47"/>
    <mergeCell ref="C48:J48"/>
    <mergeCell ref="C49:J49"/>
    <mergeCell ref="C38:J38"/>
    <mergeCell ref="C39:J39"/>
    <mergeCell ref="C40:J40"/>
    <mergeCell ref="C41:J41"/>
    <mergeCell ref="C42:J42"/>
    <mergeCell ref="C50:J50"/>
    <mergeCell ref="C51:J51"/>
    <mergeCell ref="C52:J52"/>
    <mergeCell ref="A54:A56"/>
    <mergeCell ref="A39:A41"/>
    <mergeCell ref="A42:A44"/>
    <mergeCell ref="A45:A47"/>
    <mergeCell ref="A48:A50"/>
    <mergeCell ref="A51:A53"/>
    <mergeCell ref="C53:J53"/>
    <mergeCell ref="C54:J54"/>
    <mergeCell ref="C55:J55"/>
    <mergeCell ref="C56:J56"/>
    <mergeCell ref="C43:J43"/>
    <mergeCell ref="C44:J44"/>
    <mergeCell ref="C45:J45"/>
    <mergeCell ref="H31:H32"/>
    <mergeCell ref="B18:B19"/>
    <mergeCell ref="C18:C19"/>
    <mergeCell ref="D18:D19"/>
    <mergeCell ref="E18:E19"/>
    <mergeCell ref="F18:G18"/>
    <mergeCell ref="H18:H19"/>
    <mergeCell ref="B31:B32"/>
    <mergeCell ref="C31:C32"/>
    <mergeCell ref="D31:D32"/>
    <mergeCell ref="E31:E32"/>
    <mergeCell ref="F31:G31"/>
    <mergeCell ref="H12:H13"/>
    <mergeCell ref="B4:B5"/>
    <mergeCell ref="C4:C5"/>
    <mergeCell ref="D4:D5"/>
    <mergeCell ref="E4:E5"/>
    <mergeCell ref="F4:G4"/>
    <mergeCell ref="H4:H5"/>
    <mergeCell ref="B12:B13"/>
    <mergeCell ref="C12:C13"/>
    <mergeCell ref="D12:D13"/>
    <mergeCell ref="E12:E13"/>
    <mergeCell ref="F12:G12"/>
  </mergeCells>
  <pageMargins left="0.7" right="0.7" top="0.75" bottom="0.75" header="0.3" footer="0.3"/>
  <pageSetup paperSize="9" orientation="portrait" verticalDpi="597" r:id="rId1"/>
  <ignoredErrors>
    <ignoredError sqref="J45 L45:AT4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5"/>
  <sheetViews>
    <sheetView showGridLines="0" workbookViewId="0">
      <pane xSplit="1" ySplit="1" topLeftCell="B2" activePane="bottomRight" state="frozen"/>
      <selection activeCell="C2" sqref="C2"/>
      <selection pane="topRight" activeCell="C2" sqref="C2"/>
      <selection pane="bottomLeft" activeCell="C2" sqref="C2"/>
      <selection pane="bottomRight" activeCell="B2" sqref="B2"/>
    </sheetView>
  </sheetViews>
  <sheetFormatPr defaultColWidth="0" defaultRowHeight="14.25" zeroHeight="1" outlineLevelRow="1"/>
  <cols>
    <col min="1" max="1" width="20.625" style="2" customWidth="1"/>
    <col min="2" max="7" width="10.625" style="2" customWidth="1"/>
    <col min="8" max="10" width="0.875" style="2" customWidth="1"/>
    <col min="11" max="44" width="10.625" style="2" customWidth="1"/>
    <col min="45" max="61" width="10.625" customWidth="1"/>
    <col min="62" max="16384" width="9" hidden="1"/>
  </cols>
  <sheetData>
    <row r="1" spans="1:61" s="41" customFormat="1" ht="20.100000000000001" customHeight="1">
      <c r="A1" s="91" t="s">
        <v>164</v>
      </c>
      <c r="B1" s="36"/>
      <c r="C1" s="37"/>
      <c r="D1" s="36"/>
      <c r="E1" s="37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</row>
    <row r="2" spans="1:61"/>
    <row r="3" spans="1:61" ht="15" hidden="1" outlineLevel="1">
      <c r="A3" s="5"/>
      <c r="B3" s="5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61" ht="15" hidden="1" outlineLevel="1">
      <c r="A4" s="5"/>
      <c r="B4" s="145" t="s">
        <v>180</v>
      </c>
      <c r="C4" s="145"/>
      <c r="D4" s="145"/>
      <c r="E4" s="145"/>
      <c r="F4" s="145"/>
      <c r="G4" s="14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61" ht="12.75" hidden="1" customHeight="1" outlineLevel="1">
      <c r="A5" s="5"/>
      <c r="B5" s="442"/>
      <c r="C5" s="438" t="s">
        <v>59</v>
      </c>
      <c r="D5" s="438" t="s">
        <v>56</v>
      </c>
      <c r="E5" s="438" t="s">
        <v>60</v>
      </c>
      <c r="F5" s="440" t="s">
        <v>2</v>
      </c>
      <c r="G5" s="44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61" ht="15" hidden="1" outlineLevel="1">
      <c r="A6" s="5"/>
      <c r="B6" s="443"/>
      <c r="C6" s="439"/>
      <c r="D6" s="439"/>
      <c r="E6" s="439"/>
      <c r="F6" s="167" t="s">
        <v>57</v>
      </c>
      <c r="G6" s="167" t="s">
        <v>58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61" ht="15" hidden="1" outlineLevel="1">
      <c r="A7" s="5"/>
      <c r="B7" s="4" t="s">
        <v>116</v>
      </c>
      <c r="C7" s="166">
        <v>13434</v>
      </c>
      <c r="D7" s="166">
        <v>1678</v>
      </c>
      <c r="E7" s="166">
        <v>14435</v>
      </c>
      <c r="F7" s="111">
        <v>221455</v>
      </c>
      <c r="G7" s="111">
        <v>47491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61" ht="15" hidden="1" outlineLevel="1">
      <c r="A8" s="5"/>
      <c r="B8" s="4" t="s">
        <v>117</v>
      </c>
      <c r="C8" s="166">
        <f>C7*'Wskaźniki makroekonomiczne'!$K$25</f>
        <v>53664.799800000001</v>
      </c>
      <c r="D8" s="166">
        <f>D7*'Wskaźniki makroekonomiczne'!$K$25</f>
        <v>6703.1066000000001</v>
      </c>
      <c r="E8" s="166">
        <f>E7*'Wskaźniki makroekonomiczne'!$K$25</f>
        <v>57663.494500000001</v>
      </c>
      <c r="F8" s="111">
        <f>F7*'Wskaźniki makroekonomiczne'!$K$25</f>
        <v>884646.28850000002</v>
      </c>
      <c r="G8" s="111">
        <f>G7*'Wskaźniki makroekonomiczne'!$K$25</f>
        <v>189712.2977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61" ht="15" hidden="1" outlineLevel="1">
      <c r="A9" s="5"/>
      <c r="B9" s="33" t="s">
        <v>115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61" ht="15" hidden="1" outlineLevel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61" ht="15" hidden="1" outlineLevel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61" ht="15" collapsed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61" ht="15">
      <c r="A13" s="124" t="s">
        <v>257</v>
      </c>
      <c r="B13" s="16"/>
      <c r="C13" s="16"/>
      <c r="D13" s="16"/>
      <c r="E13" s="16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61" ht="15">
      <c r="A14" s="30"/>
      <c r="B14" s="131"/>
      <c r="C14" s="132"/>
      <c r="D14" s="132"/>
      <c r="E14" s="132"/>
      <c r="F14" s="132"/>
      <c r="G14" s="240" t="s">
        <v>253</v>
      </c>
      <c r="H14" s="446"/>
      <c r="I14" s="446"/>
      <c r="J14" s="447"/>
      <c r="K14" s="30">
        <f>'Wskaźniki makroekonomiczne'!K1</f>
        <v>2010</v>
      </c>
      <c r="L14" s="30">
        <f>K14+1</f>
        <v>2011</v>
      </c>
      <c r="M14" s="30">
        <f t="shared" ref="M14:AY14" si="0">L14+1</f>
        <v>2012</v>
      </c>
      <c r="N14" s="30">
        <f t="shared" si="0"/>
        <v>2013</v>
      </c>
      <c r="O14" s="30">
        <f t="shared" si="0"/>
        <v>2014</v>
      </c>
      <c r="P14" s="30">
        <f t="shared" si="0"/>
        <v>2015</v>
      </c>
      <c r="Q14" s="30">
        <f t="shared" si="0"/>
        <v>2016</v>
      </c>
      <c r="R14" s="30">
        <f t="shared" si="0"/>
        <v>2017</v>
      </c>
      <c r="S14" s="30">
        <f t="shared" si="0"/>
        <v>2018</v>
      </c>
      <c r="T14" s="30">
        <f t="shared" si="0"/>
        <v>2019</v>
      </c>
      <c r="U14" s="30">
        <f t="shared" si="0"/>
        <v>2020</v>
      </c>
      <c r="V14" s="30">
        <f t="shared" si="0"/>
        <v>2021</v>
      </c>
      <c r="W14" s="30">
        <f t="shared" si="0"/>
        <v>2022</v>
      </c>
      <c r="X14" s="30">
        <f t="shared" si="0"/>
        <v>2023</v>
      </c>
      <c r="Y14" s="30">
        <f t="shared" si="0"/>
        <v>2024</v>
      </c>
      <c r="Z14" s="30">
        <f t="shared" si="0"/>
        <v>2025</v>
      </c>
      <c r="AA14" s="30">
        <f t="shared" si="0"/>
        <v>2026</v>
      </c>
      <c r="AB14" s="30">
        <f t="shared" si="0"/>
        <v>2027</v>
      </c>
      <c r="AC14" s="30">
        <f t="shared" si="0"/>
        <v>2028</v>
      </c>
      <c r="AD14" s="30">
        <f t="shared" si="0"/>
        <v>2029</v>
      </c>
      <c r="AE14" s="30">
        <f t="shared" si="0"/>
        <v>2030</v>
      </c>
      <c r="AF14" s="30">
        <f t="shared" si="0"/>
        <v>2031</v>
      </c>
      <c r="AG14" s="30">
        <f t="shared" si="0"/>
        <v>2032</v>
      </c>
      <c r="AH14" s="30">
        <f t="shared" si="0"/>
        <v>2033</v>
      </c>
      <c r="AI14" s="30">
        <f t="shared" si="0"/>
        <v>2034</v>
      </c>
      <c r="AJ14" s="30">
        <f t="shared" si="0"/>
        <v>2035</v>
      </c>
      <c r="AK14" s="30">
        <f t="shared" si="0"/>
        <v>2036</v>
      </c>
      <c r="AL14" s="30">
        <f t="shared" si="0"/>
        <v>2037</v>
      </c>
      <c r="AM14" s="30">
        <f t="shared" si="0"/>
        <v>2038</v>
      </c>
      <c r="AN14" s="30">
        <f t="shared" si="0"/>
        <v>2039</v>
      </c>
      <c r="AO14" s="30">
        <f t="shared" si="0"/>
        <v>2040</v>
      </c>
      <c r="AP14" s="30">
        <f t="shared" si="0"/>
        <v>2041</v>
      </c>
      <c r="AQ14" s="30">
        <f t="shared" si="0"/>
        <v>2042</v>
      </c>
      <c r="AR14" s="30">
        <f t="shared" si="0"/>
        <v>2043</v>
      </c>
      <c r="AS14" s="30">
        <f t="shared" si="0"/>
        <v>2044</v>
      </c>
      <c r="AT14" s="30">
        <f t="shared" si="0"/>
        <v>2045</v>
      </c>
      <c r="AU14" s="30">
        <f t="shared" si="0"/>
        <v>2046</v>
      </c>
      <c r="AV14" s="30">
        <f t="shared" si="0"/>
        <v>2047</v>
      </c>
      <c r="AW14" s="30">
        <f t="shared" si="0"/>
        <v>2048</v>
      </c>
      <c r="AX14" s="30">
        <f t="shared" si="0"/>
        <v>2049</v>
      </c>
      <c r="AY14" s="30">
        <f t="shared" si="0"/>
        <v>2050</v>
      </c>
      <c r="AZ14" s="30">
        <f t="shared" ref="AZ14:BI14" si="1">AY14+1</f>
        <v>2051</v>
      </c>
      <c r="BA14" s="30">
        <f t="shared" si="1"/>
        <v>2052</v>
      </c>
      <c r="BB14" s="30">
        <f t="shared" si="1"/>
        <v>2053</v>
      </c>
      <c r="BC14" s="30">
        <f t="shared" si="1"/>
        <v>2054</v>
      </c>
      <c r="BD14" s="30">
        <f t="shared" si="1"/>
        <v>2055</v>
      </c>
      <c r="BE14" s="30">
        <f t="shared" si="1"/>
        <v>2056</v>
      </c>
      <c r="BF14" s="30">
        <f t="shared" si="1"/>
        <v>2057</v>
      </c>
      <c r="BG14" s="30">
        <f t="shared" si="1"/>
        <v>2058</v>
      </c>
      <c r="BH14" s="30">
        <f t="shared" si="1"/>
        <v>2059</v>
      </c>
      <c r="BI14" s="30">
        <f t="shared" si="1"/>
        <v>2060</v>
      </c>
    </row>
    <row r="15" spans="1:61" ht="15">
      <c r="A15" s="30" t="str">
        <f>C5</f>
        <v>NOx</v>
      </c>
      <c r="B15" s="177"/>
      <c r="C15" s="178"/>
      <c r="D15" s="178"/>
      <c r="E15" s="178"/>
      <c r="F15" s="178"/>
      <c r="G15" s="178"/>
      <c r="H15" s="444"/>
      <c r="I15" s="444"/>
      <c r="J15" s="445"/>
      <c r="K15" s="356">
        <f>C8</f>
        <v>53664.799800000001</v>
      </c>
      <c r="L15" s="357">
        <f>$K15*'Wskaźniki makroekonomiczne'!L$49</f>
        <v>57898.35147004787</v>
      </c>
      <c r="M15" s="7">
        <f>$K15*'Wskaźniki makroekonomiczne'!M$49</f>
        <v>60665.095259552189</v>
      </c>
      <c r="N15" s="7">
        <f>$K15*'Wskaźniki makroekonomiczne'!N$49</f>
        <v>61689.065285469456</v>
      </c>
      <c r="O15" s="7">
        <f>$K15*'Wskaźniki makroekonomiczne'!O$49</f>
        <v>63431.121297262376</v>
      </c>
      <c r="P15" s="7">
        <f>$K15*'Wskaźniki makroekonomiczne'!P$49</f>
        <v>65105.749623597636</v>
      </c>
      <c r="Q15" s="7">
        <f>$K15*'Wskaźniki makroekonomiczne'!Q$49</f>
        <v>66587.10756465001</v>
      </c>
      <c r="R15" s="7">
        <f>$K15*'Wskaźniki makroekonomiczne'!R$49</f>
        <v>70250.316779040426</v>
      </c>
      <c r="S15" s="7">
        <f>$K15*'Wskaźniki makroekonomiczne'!S$49</f>
        <v>74166.351059106906</v>
      </c>
      <c r="T15" s="7">
        <f>$K15*'Wskaźniki makroekonomiczne'!T$49</f>
        <v>78573.175108464071</v>
      </c>
      <c r="U15" s="7">
        <f>$K15*'Wskaźniki makroekonomiczne'!U$49</f>
        <v>80041.920566947854</v>
      </c>
      <c r="V15" s="7">
        <f>$K15*'Wskaźniki makroekonomiczne'!V$49</f>
        <v>88197.800592704763</v>
      </c>
      <c r="W15" s="7">
        <f>$K15*'Wskaźniki makroekonomiczne'!W$49</f>
        <v>91019.538989841996</v>
      </c>
      <c r="X15" s="7">
        <f>$K15*'Wskaźniki makroekonomiczne'!X$49</f>
        <v>93505.867723539224</v>
      </c>
      <c r="Y15" s="7">
        <f>$K15*'Wskaźniki makroekonomiczne'!Y$49</f>
        <v>95923.653649389234</v>
      </c>
      <c r="Z15" s="7">
        <f>$K15*'Wskaźniki makroekonomiczne'!Z$49</f>
        <v>98495.102202404756</v>
      </c>
      <c r="AA15" s="7">
        <f>$K15*'Wskaźniki makroekonomiczne'!AA$49</f>
        <v>101071.21253229505</v>
      </c>
      <c r="AB15" s="7">
        <f>$K15*'Wskaźniki makroekonomiczne'!AB$49</f>
        <v>103729.89692279989</v>
      </c>
      <c r="AC15" s="7">
        <f>$K15*'Wskaźniki makroekonomiczne'!AC$49</f>
        <v>106390.7798084994</v>
      </c>
      <c r="AD15" s="7">
        <f>$K15*'Wskaźniki makroekonomiczne'!AD$49</f>
        <v>109050.04749209355</v>
      </c>
      <c r="AE15" s="7">
        <f>$K15*'Wskaźniki makroekonomiczne'!AE$49</f>
        <v>111703.64476411774</v>
      </c>
      <c r="AF15" s="7">
        <f>$K15*'Wskaźniki makroekonomiczne'!AF$49</f>
        <v>114439.51057161101</v>
      </c>
      <c r="AG15" s="7">
        <f>$K15*'Wskaźniki makroekonomiczne'!AG$49</f>
        <v>117167.52896469845</v>
      </c>
      <c r="AH15" s="7">
        <f>$K15*'Wskaźniki makroekonomiczne'!AH$49</f>
        <v>119976.735836234</v>
      </c>
      <c r="AI15" s="7">
        <f>$K15*'Wskaźniki makroekonomiczne'!AI$49</f>
        <v>122771.97669779591</v>
      </c>
      <c r="AJ15" s="7">
        <f>$K15*'Wskaźniki makroekonomiczne'!AJ$49</f>
        <v>125547.16972049441</v>
      </c>
      <c r="AK15" s="7">
        <f>$K15*'Wskaźniki makroekonomiczne'!AK$49</f>
        <v>128297.88113300761</v>
      </c>
      <c r="AL15" s="7">
        <f>$K15*'Wskaźniki makroekonomiczne'!AL$49</f>
        <v>131018.04369286483</v>
      </c>
      <c r="AM15" s="7">
        <f>$K15*'Wskaźniki makroekonomiczne'!AM$49</f>
        <v>133701.49422242178</v>
      </c>
      <c r="AN15" s="7">
        <f>$K15*'Wskaźniki makroekonomiczne'!AN$49</f>
        <v>136341.81497880429</v>
      </c>
      <c r="AO15" s="7">
        <f>$K15*'Wskaźniki makroekonomiczne'!AO$49</f>
        <v>139042.98285484701</v>
      </c>
      <c r="AP15" s="7">
        <f>$K15*'Wskaźniki makroekonomiczne'!AP$49</f>
        <v>141581.02409634483</v>
      </c>
      <c r="AQ15" s="7">
        <f>$K15*'Wskaźniki makroekonomiczne'!AQ$49</f>
        <v>144172.33258125425</v>
      </c>
      <c r="AR15" s="7">
        <f>$K15*'Wskaźniki makroekonomiczne'!AR$49</f>
        <v>146817.02956303209</v>
      </c>
      <c r="AS15" s="7">
        <f>$K15*'Wskaźniki makroekonomiczne'!AS$49</f>
        <v>149398.34740249012</v>
      </c>
      <c r="AT15" s="7">
        <f>$K15*'Wskaźniki makroekonomiczne'!AT$49</f>
        <v>151910.64821720679</v>
      </c>
      <c r="AU15" s="7">
        <f>$K15*'Wskaźniki makroekonomiczne'!AU$49</f>
        <v>154348.3622407474</v>
      </c>
      <c r="AV15" s="7">
        <f>$K15*'Wskaźniki makroekonomiczne'!AV$49</f>
        <v>156830.6325249683</v>
      </c>
      <c r="AW15" s="7">
        <f>$K15*'Wskaźniki makroekonomiczne'!AW$49</f>
        <v>159357.04715678512</v>
      </c>
      <c r="AX15" s="7">
        <f>$K15*'Wskaźniki makroekonomiczne'!AX$49</f>
        <v>161928.05883069121</v>
      </c>
      <c r="AY15" s="7">
        <f>$K15*'Wskaźniki makroekonomiczne'!AY$49</f>
        <v>164413.16719258804</v>
      </c>
      <c r="AZ15" s="7">
        <f>$K15*'Wskaźniki makroekonomiczne'!AZ$49</f>
        <v>166914.47664236036</v>
      </c>
      <c r="BA15" s="7">
        <f>$K15*'Wskaźniki makroekonomiczne'!BA$49</f>
        <v>169453.83991148521</v>
      </c>
      <c r="BB15" s="7">
        <f>$K15*'Wskaźniki makroekonomiczne'!BB$49</f>
        <v>172031.83593399549</v>
      </c>
      <c r="BC15" s="7">
        <f>$K15*'Wskaźniki makroekonomiczne'!BC$49</f>
        <v>174649.05245157125</v>
      </c>
      <c r="BD15" s="7">
        <f>$K15*'Wskaźniki makroekonomiczne'!BD$49</f>
        <v>177306.08614753545</v>
      </c>
      <c r="BE15" s="7">
        <f>$K15*'Wskaźniki makroekonomiczne'!BE$49</f>
        <v>180146.08945503138</v>
      </c>
      <c r="BF15" s="7">
        <f>$K15*'Wskaźniki makroekonomiczne'!BF$49</f>
        <v>183031.582564721</v>
      </c>
      <c r="BG15" s="7">
        <f>$K15*'Wskaźniki makroekonomiczne'!BG$49</f>
        <v>185963.29411029929</v>
      </c>
      <c r="BH15" s="7">
        <f>$K15*'Wskaźniki makroekonomiczne'!BH$49</f>
        <v>189091.47110136336</v>
      </c>
      <c r="BI15" s="7">
        <f>$K15*'Wskaźniki makroekonomiczne'!BI$49</f>
        <v>192272.26864496301</v>
      </c>
    </row>
    <row r="16" spans="1:61" ht="15">
      <c r="A16" s="30" t="str">
        <f>D5</f>
        <v>NMVOC</v>
      </c>
      <c r="B16" s="177"/>
      <c r="C16" s="178"/>
      <c r="D16" s="178"/>
      <c r="E16" s="178"/>
      <c r="F16" s="178"/>
      <c r="G16" s="178"/>
      <c r="H16" s="444"/>
      <c r="I16" s="444"/>
      <c r="J16" s="445"/>
      <c r="K16" s="356">
        <f>D8</f>
        <v>6703.1066000000001</v>
      </c>
      <c r="L16" s="357">
        <f>$K16*'Wskaźniki makroekonomiczne'!L$49</f>
        <v>7231.9066373932055</v>
      </c>
      <c r="M16" s="7">
        <f>$K16*'Wskaźniki makroekonomiczne'!M$49</f>
        <v>7577.4921725121767</v>
      </c>
      <c r="N16" s="7">
        <f>$K16*'Wskaźniki makroekonomiczne'!N$49</f>
        <v>7705.3931479096136</v>
      </c>
      <c r="O16" s="7">
        <f>$K16*'Wskaźniki makroekonomiczne'!O$49</f>
        <v>7922.9880554418842</v>
      </c>
      <c r="P16" s="7">
        <f>$K16*'Wskaźniki makroekonomiczne'!P$49</f>
        <v>8132.1607762689318</v>
      </c>
      <c r="Q16" s="7">
        <f>$K16*'Wskaźniki makroekonomiczne'!Q$49</f>
        <v>8317.1926822601399</v>
      </c>
      <c r="R16" s="7">
        <f>$K16*'Wskaźniki makroekonomiczne'!R$49</f>
        <v>8774.7529816309234</v>
      </c>
      <c r="S16" s="7">
        <f>$K16*'Wskaźniki makroekonomiczne'!S$49</f>
        <v>9263.8928894730816</v>
      </c>
      <c r="T16" s="7">
        <f>$K16*'Wskaźniki makroekonomiczne'!T$49</f>
        <v>9814.3358517197194</v>
      </c>
      <c r="U16" s="7">
        <f>$K16*'Wskaźniki makroekonomiczne'!U$49</f>
        <v>9997.7923709497154</v>
      </c>
      <c r="V16" s="7">
        <f>$K16*'Wskaźniki makroekonomiczne'!V$49</f>
        <v>11016.518489992452</v>
      </c>
      <c r="W16" s="7">
        <f>$K16*'Wskaźniki makroekonomiczne'!W$49</f>
        <v>11368.973233955254</v>
      </c>
      <c r="X16" s="7">
        <f>$K16*'Wskaźniki makroekonomiczne'!X$49</f>
        <v>11679.532979015843</v>
      </c>
      <c r="Y16" s="7">
        <f>$K16*'Wskaźniki makroekonomiczne'!Y$49</f>
        <v>11981.531250831855</v>
      </c>
      <c r="Z16" s="7">
        <f>$K16*'Wskaźniki makroekonomiczne'!Z$49</f>
        <v>12302.72305312157</v>
      </c>
      <c r="AA16" s="7">
        <f>$K16*'Wskaźniki makroekonomiczne'!AA$49</f>
        <v>12624.497143753988</v>
      </c>
      <c r="AB16" s="7">
        <f>$K16*'Wskaźniki makroekonomiczne'!AB$49</f>
        <v>12956.585308654028</v>
      </c>
      <c r="AC16" s="7">
        <f>$K16*'Wskaźniki makroekonomiczne'!AC$49</f>
        <v>13288.948080888938</v>
      </c>
      <c r="AD16" s="7">
        <f>$K16*'Wskaźniki makroekonomiczne'!AD$49</f>
        <v>13621.109103151182</v>
      </c>
      <c r="AE16" s="7">
        <f>$K16*'Wskaźniki makroekonomiczne'!AE$49</f>
        <v>13952.561851584753</v>
      </c>
      <c r="AF16" s="7">
        <f>$K16*'Wskaźniki makroekonomiczne'!AF$49</f>
        <v>14294.290512071109</v>
      </c>
      <c r="AG16" s="7">
        <f>$K16*'Wskaźniki makroekonomiczne'!AG$49</f>
        <v>14635.038975938962</v>
      </c>
      <c r="AH16" s="7">
        <f>$K16*'Wskaźniki makroekonomiczne'!AH$49</f>
        <v>14985.928445228574</v>
      </c>
      <c r="AI16" s="7">
        <f>$K16*'Wskaźniki makroekonomiczne'!AI$49</f>
        <v>15335.073462773675</v>
      </c>
      <c r="AJ16" s="7">
        <f>$K16*'Wskaźniki makroekonomiczne'!AJ$49</f>
        <v>15681.714365861963</v>
      </c>
      <c r="AK16" s="7">
        <f>$K16*'Wskaźniki makroekonomiczne'!AK$49</f>
        <v>16025.297345629506</v>
      </c>
      <c r="AL16" s="7">
        <f>$K16*'Wskaźniki makroekonomiczne'!AL$49</f>
        <v>16365.064561309155</v>
      </c>
      <c r="AM16" s="7">
        <f>$K16*'Wskaźniki makroekonomiczne'!AM$49</f>
        <v>16700.246189163598</v>
      </c>
      <c r="AN16" s="7">
        <f>$K16*'Wskaźniki makroekonomiczne'!AN$49</f>
        <v>17030.040608488431</v>
      </c>
      <c r="AO16" s="7">
        <f>$K16*'Wskaźniki makroekonomiczne'!AO$49</f>
        <v>17367.43525609895</v>
      </c>
      <c r="AP16" s="7">
        <f>$K16*'Wskaźniki makroekonomiczne'!AP$49</f>
        <v>17684.454252915482</v>
      </c>
      <c r="AQ16" s="7">
        <f>$K16*'Wskaźniki makroekonomiczne'!AQ$49</f>
        <v>18008.126698775093</v>
      </c>
      <c r="AR16" s="7">
        <f>$K16*'Wskaźniki makroekonomiczne'!AR$49</f>
        <v>18338.467739077554</v>
      </c>
      <c r="AS16" s="7">
        <f>$K16*'Wskaźniki makroekonomiczne'!AS$49</f>
        <v>18660.892283860238</v>
      </c>
      <c r="AT16" s="7">
        <f>$K16*'Wskaźniki makroekonomiczne'!AT$49</f>
        <v>18974.696122411267</v>
      </c>
      <c r="AU16" s="7">
        <f>$K16*'Wskaźniki makroekonomiczne'!AU$49</f>
        <v>19279.183552179107</v>
      </c>
      <c r="AV16" s="7">
        <f>$K16*'Wskaźniki makroekonomiczne'!AV$49</f>
        <v>19589.236368683698</v>
      </c>
      <c r="AW16" s="7">
        <f>$K16*'Wskaźniki makroekonomiczne'!AW$49</f>
        <v>19904.803121116976</v>
      </c>
      <c r="AX16" s="7">
        <f>$K16*'Wskaźniki makroekonomiczne'!AX$49</f>
        <v>20225.940354168517</v>
      </c>
      <c r="AY16" s="7">
        <f>$K16*'Wskaźniki makroekonomiczne'!AY$49</f>
        <v>20536.347666306589</v>
      </c>
      <c r="AZ16" s="7">
        <f>$K16*'Wskaźniki makroekonomiczne'!AZ$49</f>
        <v>20848.778606958516</v>
      </c>
      <c r="BA16" s="7">
        <f>$K16*'Wskaźniki makroekonomiczne'!BA$49</f>
        <v>21165.962734217075</v>
      </c>
      <c r="BB16" s="7">
        <f>$K16*'Wskaźniki makroekonomiczne'!BB$49</f>
        <v>21487.972360968026</v>
      </c>
      <c r="BC16" s="7">
        <f>$K16*'Wskaźniki makroekonomiczne'!BC$49</f>
        <v>21814.880900233478</v>
      </c>
      <c r="BD16" s="7">
        <f>$K16*'Wskaźniki makroekonomiczne'!BD$49</f>
        <v>22146.762881908922</v>
      </c>
      <c r="BE16" s="7">
        <f>$K16*'Wskaźniki makroekonomiczne'!BE$49</f>
        <v>22501.499040162471</v>
      </c>
      <c r="BF16" s="7">
        <f>$K16*'Wskaźniki makroekonomiczne'!BF$49</f>
        <v>22861.917190978253</v>
      </c>
      <c r="BG16" s="7">
        <f>$K16*'Wskaźniki makroekonomiczne'!BG$49</f>
        <v>23228.108345770597</v>
      </c>
      <c r="BH16" s="7">
        <f>$K16*'Wskaźniki makroekonomiczne'!BH$49</f>
        <v>23618.839400631809</v>
      </c>
      <c r="BI16" s="7">
        <f>$K16*'Wskaźniki makroekonomiczne'!BI$49</f>
        <v>24016.143128349555</v>
      </c>
    </row>
    <row r="17" spans="1:61" ht="15">
      <c r="A17" s="30" t="str">
        <f>E5</f>
        <v>SO2</v>
      </c>
      <c r="B17" s="177"/>
      <c r="C17" s="178"/>
      <c r="D17" s="178"/>
      <c r="E17" s="178"/>
      <c r="F17" s="178"/>
      <c r="G17" s="178"/>
      <c r="H17" s="444"/>
      <c r="I17" s="444"/>
      <c r="J17" s="445"/>
      <c r="K17" s="356">
        <f>E8</f>
        <v>57663.494500000001</v>
      </c>
      <c r="L17" s="357">
        <f>$K17*'Wskaźniki makroekonomiczne'!L$49</f>
        <v>62212.498397360498</v>
      </c>
      <c r="M17" s="7">
        <f>$K17*'Wskaźniki makroekonomiczne'!M$49</f>
        <v>65185.398992975723</v>
      </c>
      <c r="N17" s="7">
        <f>$K17*'Wskaźniki makroekonomiczne'!N$49</f>
        <v>66285.667514943547</v>
      </c>
      <c r="O17" s="7">
        <f>$K17*'Wskaźniki makroekonomiczne'!O$49</f>
        <v>68157.528355365663</v>
      </c>
      <c r="P17" s="7">
        <f>$K17*'Wskaźniki makroekonomiczne'!P$49</f>
        <v>69956.937309560206</v>
      </c>
      <c r="Q17" s="7">
        <f>$K17*'Wskaźniki makroekonomiczne'!Q$49</f>
        <v>71548.674832196135</v>
      </c>
      <c r="R17" s="7">
        <f>$K17*'Wskaźniki makroekonomiczne'!R$49</f>
        <v>75484.83867094302</v>
      </c>
      <c r="S17" s="7">
        <f>$K17*'Wskaźniki makroekonomiczne'!S$49</f>
        <v>79692.666185663853</v>
      </c>
      <c r="T17" s="7">
        <f>$K17*'Wskaźniki makroekonomiczne'!T$49</f>
        <v>84427.85340856624</v>
      </c>
      <c r="U17" s="7">
        <f>$K17*'Wskaźniki makroekonomiczne'!U$49</f>
        <v>86006.038661894607</v>
      </c>
      <c r="V17" s="7">
        <f>$K17*'Wskaźniki makroekonomiczne'!V$49</f>
        <v>94769.633136496457</v>
      </c>
      <c r="W17" s="7">
        <f>$K17*'Wskaźniki makroekonomiczne'!W$49</f>
        <v>97801.626121659167</v>
      </c>
      <c r="X17" s="7">
        <f>$K17*'Wskaźniki makroekonomiczne'!X$49</f>
        <v>100473.21725392948</v>
      </c>
      <c r="Y17" s="7">
        <f>$K17*'Wskaźniki makroekonomiczne'!Y$49</f>
        <v>103071.1582871024</v>
      </c>
      <c r="Z17" s="7">
        <f>$K17*'Wskaźniki makroekonomiczne'!Z$49</f>
        <v>105834.21172336703</v>
      </c>
      <c r="AA17" s="7">
        <f>$K17*'Wskaźniki makroekonomiczne'!AA$49</f>
        <v>108602.27429683482</v>
      </c>
      <c r="AB17" s="7">
        <f>$K17*'Wskaźniki makroekonomiczne'!AB$49</f>
        <v>111459.06372492305</v>
      </c>
      <c r="AC17" s="7">
        <f>$K17*'Wskaźniki makroekonomiczne'!AC$49</f>
        <v>114318.21546342778</v>
      </c>
      <c r="AD17" s="7">
        <f>$K17*'Wskaźniki makroekonomiczne'!AD$49</f>
        <v>117175.63164719149</v>
      </c>
      <c r="AE17" s="7">
        <f>$K17*'Wskaźniki makroekonomiczne'!AE$49</f>
        <v>120026.95490323355</v>
      </c>
      <c r="AF17" s="7">
        <f>$K17*'Wskaźniki makroekonomiczne'!AF$49</f>
        <v>122966.67672332923</v>
      </c>
      <c r="AG17" s="7">
        <f>$K17*'Wskaźniki makroekonomiczne'!AG$49</f>
        <v>125897.96639909351</v>
      </c>
      <c r="AH17" s="7">
        <f>$K17*'Wskaźniki makroekonomiczne'!AH$49</f>
        <v>128916.49410421601</v>
      </c>
      <c r="AI17" s="7">
        <f>$K17*'Wskaźniki makroekonomiczne'!AI$49</f>
        <v>131920.01515800835</v>
      </c>
      <c r="AJ17" s="7">
        <f>$K17*'Wskaźniki makroekonomiczne'!AJ$49</f>
        <v>134901.99455972435</v>
      </c>
      <c r="AK17" s="7">
        <f>$K17*'Wskaźniki makroekonomiczne'!AK$49</f>
        <v>137857.66816696181</v>
      </c>
      <c r="AL17" s="7">
        <f>$K17*'Wskaźniki makroekonomiczne'!AL$49</f>
        <v>140780.51665226321</v>
      </c>
      <c r="AM17" s="7">
        <f>$K17*'Wskaźniki makroekonomiczne'!AM$49</f>
        <v>143663.91760463439</v>
      </c>
      <c r="AN17" s="7">
        <f>$K17*'Wskaźniki makroekonomiczne'!AN$49</f>
        <v>146500.97507957718</v>
      </c>
      <c r="AO17" s="7">
        <f>$K17*'Wskaźniki makroekonomiczne'!AO$49</f>
        <v>149403.41354099422</v>
      </c>
      <c r="AP17" s="7">
        <f>$K17*'Wskaźniki makroekonomiczne'!AP$49</f>
        <v>152130.57040574195</v>
      </c>
      <c r="AQ17" s="7">
        <f>$K17*'Wskaźniki makroekonomiczne'!AQ$49</f>
        <v>154914.96358570826</v>
      </c>
      <c r="AR17" s="7">
        <f>$K17*'Wskaźniki makroekonomiczne'!AR$49</f>
        <v>157756.72336923986</v>
      </c>
      <c r="AS17" s="7">
        <f>$K17*'Wskaźniki makroekonomiczne'!AS$49</f>
        <v>160530.3814764735</v>
      </c>
      <c r="AT17" s="7">
        <f>$K17*'Wskaźniki makroekonomiczne'!AT$49</f>
        <v>163229.87993266189</v>
      </c>
      <c r="AU17" s="7">
        <f>$K17*'Wskaźniki makroekonomiczne'!AU$49</f>
        <v>165849.23395453242</v>
      </c>
      <c r="AV17" s="7">
        <f>$K17*'Wskaźniki makroekonomiczne'!AV$49</f>
        <v>168516.46423238926</v>
      </c>
      <c r="AW17" s="7">
        <f>$K17*'Wskaźniki makroekonomiczne'!AW$49</f>
        <v>171231.1281605027</v>
      </c>
      <c r="AX17" s="7">
        <f>$K17*'Wskaźniki makroekonomiczne'!AX$49</f>
        <v>173993.71216473333</v>
      </c>
      <c r="AY17" s="7">
        <f>$K17*'Wskaźniki makroekonomiczne'!AY$49</f>
        <v>176663.9919923335</v>
      </c>
      <c r="AZ17" s="7">
        <f>$K17*'Wskaźniki makroekonomiczne'!AZ$49</f>
        <v>179351.68009025397</v>
      </c>
      <c r="BA17" s="7">
        <f>$K17*'Wskaźniki makroekonomiczne'!BA$49</f>
        <v>182080.25749012126</v>
      </c>
      <c r="BB17" s="7">
        <f>$K17*'Wskaźniki makroekonomiczne'!BB$49</f>
        <v>184850.34626375054</v>
      </c>
      <c r="BC17" s="7">
        <f>$K17*'Wskaźniki makroekonomiczne'!BC$49</f>
        <v>187662.57794688336</v>
      </c>
      <c r="BD17" s="7">
        <f>$K17*'Wskaźniki makroekonomiczne'!BD$49</f>
        <v>190517.59368316762</v>
      </c>
      <c r="BE17" s="7">
        <f>$K17*'Wskaźniki makroekonomiczne'!BE$49</f>
        <v>193569.21254156454</v>
      </c>
      <c r="BF17" s="7">
        <f>$K17*'Wskaźniki makroekonomiczne'!BF$49</f>
        <v>196669.71075790888</v>
      </c>
      <c r="BG17" s="7">
        <f>$K17*'Wskaźniki makroekonomiczne'!BG$49</f>
        <v>199819.87125816362</v>
      </c>
      <c r="BH17" s="7">
        <f>$K17*'Wskaźniki makroekonomiczne'!BH$49</f>
        <v>203181.13632188327</v>
      </c>
      <c r="BI17" s="7">
        <f>$K17*'Wskaźniki makroekonomiczne'!BI$49</f>
        <v>206598.94282343611</v>
      </c>
    </row>
    <row r="18" spans="1:61" ht="15">
      <c r="A18" s="30" t="str">
        <f>CONCATENATE(F5,F6)</f>
        <v>PM2.5  obszar miejski</v>
      </c>
      <c r="B18" s="177"/>
      <c r="C18" s="178"/>
      <c r="D18" s="178"/>
      <c r="E18" s="178"/>
      <c r="F18" s="178"/>
      <c r="G18" s="178"/>
      <c r="H18" s="444"/>
      <c r="I18" s="444"/>
      <c r="J18" s="445"/>
      <c r="K18" s="356">
        <f>F8</f>
        <v>884646.28850000002</v>
      </c>
      <c r="L18" s="357">
        <f>$K18*'Wskaźniki makroekonomiczne'!L$49</f>
        <v>954434.97281520395</v>
      </c>
      <c r="M18" s="7">
        <f>$K18*'Wskaźniki makroekonomiczne'!M$49</f>
        <v>1000043.8194658427</v>
      </c>
      <c r="N18" s="7">
        <f>$K18*'Wskaźniki makroekonomiczne'!N$49</f>
        <v>1016923.6231050795</v>
      </c>
      <c r="O18" s="7">
        <f>$K18*'Wskaźniki makroekonomiczne'!O$49</f>
        <v>1045640.8342180467</v>
      </c>
      <c r="P18" s="7">
        <f>$K18*'Wskaźniki makroekonomiczne'!P$49</f>
        <v>1073246.5224723697</v>
      </c>
      <c r="Q18" s="7">
        <f>$K18*'Wskaźniki makroekonomiczne'!Q$49</f>
        <v>1097666.213021406</v>
      </c>
      <c r="R18" s="7">
        <f>$K18*'Wskaźniki makroekonomiczne'!R$49</f>
        <v>1158052.9925787107</v>
      </c>
      <c r="S18" s="7">
        <f>$K18*'Wskaźniki makroekonomiczne'!S$49</f>
        <v>1222607.5088428257</v>
      </c>
      <c r="T18" s="7">
        <f>$K18*'Wskaźniki makroekonomiczne'!T$49</f>
        <v>1295252.5304187071</v>
      </c>
      <c r="U18" s="7">
        <f>$K18*'Wskaźniki makroekonomiczne'!U$49</f>
        <v>1319464.308408027</v>
      </c>
      <c r="V18" s="7">
        <f>$K18*'Wskaźniki makroekonomiczne'!V$49</f>
        <v>1453911.2647206667</v>
      </c>
      <c r="W18" s="7">
        <f>$K18*'Wskaźniki makroekonomiczne'!W$49</f>
        <v>1500426.6790974736</v>
      </c>
      <c r="X18" s="7">
        <f>$K18*'Wskaźniki makroekonomiczne'!X$49</f>
        <v>1541412.9772753001</v>
      </c>
      <c r="Y18" s="7">
        <f>$K18*'Wskaźniki makroekonomiczne'!Y$49</f>
        <v>1581269.3701745938</v>
      </c>
      <c r="Z18" s="7">
        <f>$K18*'Wskaźniki makroekonomiczne'!Z$49</f>
        <v>1623658.8401245754</v>
      </c>
      <c r="AA18" s="7">
        <f>$K18*'Wskaźniki makroekonomiczne'!AA$49</f>
        <v>1666125.1579082478</v>
      </c>
      <c r="AB18" s="7">
        <f>$K18*'Wskaźniki makroekonomiczne'!AB$49</f>
        <v>1709952.6814827044</v>
      </c>
      <c r="AC18" s="7">
        <f>$K18*'Wskaźniki makroekonomiczne'!AC$49</f>
        <v>1753816.4465156496</v>
      </c>
      <c r="AD18" s="7">
        <f>$K18*'Wskaźniki makroekonomiczne'!AD$49</f>
        <v>1797653.5854817315</v>
      </c>
      <c r="AE18" s="7">
        <f>$K18*'Wskaźniki makroekonomiczne'!AE$49</f>
        <v>1841397.2496082846</v>
      </c>
      <c r="AF18" s="7">
        <f>$K18*'Wskaźniki makroekonomiczne'!AF$49</f>
        <v>1886497.0830457136</v>
      </c>
      <c r="AG18" s="7">
        <f>$K18*'Wskaźniki makroekonomiczne'!AG$49</f>
        <v>1931467.5544794772</v>
      </c>
      <c r="AH18" s="7">
        <f>$K18*'Wskaźniki makroekonomiczne'!AH$49</f>
        <v>1977776.3908451095</v>
      </c>
      <c r="AI18" s="7">
        <f>$K18*'Wskaźniki makroekonomiczne'!AI$49</f>
        <v>2023855.0022041383</v>
      </c>
      <c r="AJ18" s="7">
        <f>$K18*'Wskaźniki makroekonomiczne'!AJ$49</f>
        <v>2069603.1316400245</v>
      </c>
      <c r="AK18" s="7">
        <f>$K18*'Wskaźniki makroekonomiczne'!AK$49</f>
        <v>2114947.6899144114</v>
      </c>
      <c r="AL18" s="7">
        <f>$K18*'Wskaźniki makroekonomiczne'!AL$49</f>
        <v>2159788.6605630028</v>
      </c>
      <c r="AM18" s="7">
        <f>$K18*'Wskaźniki makroekonomiczne'!AM$49</f>
        <v>2204024.4456622317</v>
      </c>
      <c r="AN18" s="7">
        <f>$K18*'Wskaźniki makroekonomiczne'!AN$49</f>
        <v>2247549.2508657961</v>
      </c>
      <c r="AO18" s="7">
        <f>$K18*'Wskaźniki makroekonomiczne'!AO$49</f>
        <v>2292077.1005002339</v>
      </c>
      <c r="AP18" s="7">
        <f>$K18*'Wskaźniki makroekonomiczne'!AP$49</f>
        <v>2333915.8620854579</v>
      </c>
      <c r="AQ18" s="7">
        <f>$K18*'Wskaźniki makroekonomiczne'!AQ$49</f>
        <v>2376632.7163749933</v>
      </c>
      <c r="AR18" s="7">
        <f>$K18*'Wskaźniki makroekonomiczne'!AR$49</f>
        <v>2420229.6621915493</v>
      </c>
      <c r="AS18" s="7">
        <f>$K18*'Wskaźniki makroekonomiczne'!AS$49</f>
        <v>2462781.8240299574</v>
      </c>
      <c r="AT18" s="7">
        <f>$K18*'Wskaźniki makroekonomiczne'!AT$49</f>
        <v>2504196.2632828294</v>
      </c>
      <c r="AU18" s="7">
        <f>$K18*'Wskaźniki makroekonomiczne'!AU$49</f>
        <v>2544381.1642120527</v>
      </c>
      <c r="AV18" s="7">
        <f>$K18*'Wskaźniki makroekonomiczne'!AV$49</f>
        <v>2585300.5602067034</v>
      </c>
      <c r="AW18" s="7">
        <f>$K18*'Wskaźniki makroekonomiczne'!AW$49</f>
        <v>2626947.6610172587</v>
      </c>
      <c r="AX18" s="7">
        <f>$K18*'Wskaźniki makroekonomiczne'!AX$49</f>
        <v>2669329.9291611374</v>
      </c>
      <c r="AY18" s="7">
        <f>$K18*'Wskaźniki makroekonomiczne'!AY$49</f>
        <v>2710296.1099177147</v>
      </c>
      <c r="AZ18" s="7">
        <f>$K18*'Wskaźniki makroekonomiczne'!AZ$49</f>
        <v>2751529.3601930859</v>
      </c>
      <c r="BA18" s="7">
        <f>$K18*'Wskaźniki makroekonomiczne'!BA$49</f>
        <v>2793389.9149618847</v>
      </c>
      <c r="BB18" s="7">
        <f>$K18*'Wskaźniki makroekonomiczne'!BB$49</f>
        <v>2835887.317758149</v>
      </c>
      <c r="BC18" s="7">
        <f>$K18*'Wskaźniki makroekonomiczne'!BC$49</f>
        <v>2879031.2573070354</v>
      </c>
      <c r="BD18" s="7">
        <f>$K18*'Wskaźniki makroekonomiczne'!BD$49</f>
        <v>2922831.5697336951</v>
      </c>
      <c r="BE18" s="7">
        <f>$K18*'Wskaźniki makroekonomiczne'!BE$49</f>
        <v>2969648.075053147</v>
      </c>
      <c r="BF18" s="7">
        <f>$K18*'Wskaźniki makroekonomiczne'!BF$49</f>
        <v>3017214.46455786</v>
      </c>
      <c r="BG18" s="7">
        <f>$K18*'Wskaźniki makroekonomiczne'!BG$49</f>
        <v>3065542.7495307676</v>
      </c>
      <c r="BH18" s="7">
        <f>$K18*'Wskaźniki makroekonomiczne'!BH$49</f>
        <v>3117109.7017085324</v>
      </c>
      <c r="BI18" s="7">
        <f>$K18*'Wskaźniki makroekonomiczne'!BI$49</f>
        <v>3169544.0861076582</v>
      </c>
    </row>
    <row r="19" spans="1:61" ht="15">
      <c r="A19" s="30" t="str">
        <f>CONCATENATE(F5,G6)</f>
        <v>PM2.5  obszar zamiejski</v>
      </c>
      <c r="B19" s="177"/>
      <c r="C19" s="178"/>
      <c r="D19" s="178"/>
      <c r="E19" s="178"/>
      <c r="F19" s="178"/>
      <c r="G19" s="178"/>
      <c r="H19" s="444"/>
      <c r="I19" s="444"/>
      <c r="J19" s="445"/>
      <c r="K19" s="356">
        <f>G8</f>
        <v>189712.2977</v>
      </c>
      <c r="L19" s="357">
        <f>$K19*'Wskaźniki makroekonomiczne'!L$49</f>
        <v>204678.4732517525</v>
      </c>
      <c r="M19" s="7">
        <f>$K19*'Wskaźniki makroekonomiczne'!M$49</f>
        <v>214459.2853186983</v>
      </c>
      <c r="N19" s="7">
        <f>$K19*'Wskaźniki makroekonomiczne'!N$49</f>
        <v>218079.15732263136</v>
      </c>
      <c r="O19" s="7">
        <f>$K19*'Wskaźniki makroekonomiczne'!O$49</f>
        <v>224237.56003634713</v>
      </c>
      <c r="P19" s="7">
        <f>$K19*'Wskaźniki makroekonomiczne'!P$49</f>
        <v>230157.5967972514</v>
      </c>
      <c r="Q19" s="7">
        <f>$K19*'Wskaźniki makroekonomiczne'!Q$49</f>
        <v>235394.39670632675</v>
      </c>
      <c r="R19" s="7">
        <f>$K19*'Wskaźniki makroekonomiczne'!R$49</f>
        <v>248344.33483351264</v>
      </c>
      <c r="S19" s="7">
        <f>$K19*'Wskaźniki makroekonomiczne'!S$49</f>
        <v>262188.04363168421</v>
      </c>
      <c r="T19" s="7">
        <f>$K19*'Wskaźniki makroekonomiczne'!T$49</f>
        <v>277766.76038976229</v>
      </c>
      <c r="U19" s="7">
        <f>$K19*'Wskaźniki makroekonomiczne'!U$49</f>
        <v>282958.97347364301</v>
      </c>
      <c r="V19" s="7">
        <f>$K19*'Wskaźniki makroekonomiczne'!V$49</f>
        <v>311791.10822898184</v>
      </c>
      <c r="W19" s="7">
        <f>$K19*'Wskaźniki makroekonomiczne'!W$49</f>
        <v>321766.33364348562</v>
      </c>
      <c r="X19" s="7">
        <f>$K19*'Wskaźniki makroekonomiczne'!X$49</f>
        <v>330555.84070705681</v>
      </c>
      <c r="Y19" s="7">
        <f>$K19*'Wskaźniki makroekonomiczne'!Y$49</f>
        <v>339103.03970992583</v>
      </c>
      <c r="Z19" s="7">
        <f>$K19*'Wskaźniki makroekonomiczne'!Z$49</f>
        <v>348193.45680321602</v>
      </c>
      <c r="AA19" s="7">
        <f>$K19*'Wskaźniki makroekonomiczne'!AA$49</f>
        <v>357300.35390585259</v>
      </c>
      <c r="AB19" s="7">
        <f>$K19*'Wskaźniki makroekonomiczne'!AB$49</f>
        <v>366699.16143819335</v>
      </c>
      <c r="AC19" s="7">
        <f>$K19*'Wskaźniki makroekonomiczne'!AC$49</f>
        <v>376105.74094725662</v>
      </c>
      <c r="AD19" s="7">
        <f>$K19*'Wskaźniki makroekonomiczne'!AD$49</f>
        <v>385506.61049925676</v>
      </c>
      <c r="AE19" s="7">
        <f>$K19*'Wskaźniki makroekonomiczne'!AE$49</f>
        <v>394887.43438236677</v>
      </c>
      <c r="AF19" s="7">
        <f>$K19*'Wskaźniki makroekonomiczne'!AF$49</f>
        <v>404559.08862262755</v>
      </c>
      <c r="AG19" s="7">
        <f>$K19*'Wskaźniki makroekonomiczne'!AG$49</f>
        <v>414203.0011956598</v>
      </c>
      <c r="AH19" s="7">
        <f>$K19*'Wskaźniki makroekonomiczne'!AH$49</f>
        <v>424133.92597875453</v>
      </c>
      <c r="AI19" s="7">
        <f>$K19*'Wskaźniki makroekonomiczne'!AI$49</f>
        <v>434015.4790349133</v>
      </c>
      <c r="AJ19" s="7">
        <f>$K19*'Wskaźniki makroekonomiczne'!AJ$49</f>
        <v>443826.16027958906</v>
      </c>
      <c r="AK19" s="7">
        <f>$K19*'Wskaźniki makroekonomiczne'!AK$49</f>
        <v>453550.29573378479</v>
      </c>
      <c r="AL19" s="7">
        <f>$K19*'Wskaźniki makroekonomiczne'!AL$49</f>
        <v>463166.43687790999</v>
      </c>
      <c r="AM19" s="7">
        <f>$K19*'Wskaźniki makroekonomiczne'!AM$49</f>
        <v>472652.79604861047</v>
      </c>
      <c r="AN19" s="7">
        <f>$K19*'Wskaźniki makroekonomiczne'!AN$49</f>
        <v>481986.68566014542</v>
      </c>
      <c r="AO19" s="7">
        <f>$K19*'Wskaźniki makroekonomiczne'!AO$49</f>
        <v>491535.67803778016</v>
      </c>
      <c r="AP19" s="7">
        <f>$K19*'Wskaźniki makroekonomiczne'!AP$49</f>
        <v>500507.99578379572</v>
      </c>
      <c r="AQ19" s="7">
        <f>$K19*'Wskaźniki makroekonomiczne'!AQ$49</f>
        <v>509668.62041211443</v>
      </c>
      <c r="AR19" s="7">
        <f>$K19*'Wskaźniki makroekonomiczne'!AR$49</f>
        <v>519017.98057004291</v>
      </c>
      <c r="AS19" s="7">
        <f>$K19*'Wskaźniki makroekonomiczne'!AS$49</f>
        <v>528143.28692062362</v>
      </c>
      <c r="AT19" s="7">
        <f>$K19*'Wskaźniki makroekonomiczne'!AT$49</f>
        <v>537024.60878988891</v>
      </c>
      <c r="AU19" s="7">
        <f>$K19*'Wskaźniki makroekonomiczne'!AU$49</f>
        <v>545642.25630306196</v>
      </c>
      <c r="AV19" s="7">
        <f>$K19*'Wskaźniki makroekonomiczne'!AV$49</f>
        <v>554417.41620092816</v>
      </c>
      <c r="AW19" s="7">
        <f>$K19*'Wskaźniki makroekonomiczne'!AW$49</f>
        <v>563348.63231523614</v>
      </c>
      <c r="AX19" s="7">
        <f>$K19*'Wskaźniki makroekonomiczne'!AX$49</f>
        <v>572437.50498201244</v>
      </c>
      <c r="AY19" s="7">
        <f>$K19*'Wskaźniki makroekonomiczne'!AY$49</f>
        <v>581222.69786684518</v>
      </c>
      <c r="AZ19" s="7">
        <f>$K19*'Wskaźniki makroekonomiczne'!AZ$49</f>
        <v>590065.16378013522</v>
      </c>
      <c r="BA19" s="7">
        <f>$K19*'Wskaźniki makroekonomiczne'!BA$49</f>
        <v>599042.15507193271</v>
      </c>
      <c r="BB19" s="7">
        <f>$K19*'Wskaźniki makroekonomiczne'!BB$49</f>
        <v>608155.71835204551</v>
      </c>
      <c r="BC19" s="7">
        <f>$K19*'Wskaźniki makroekonomiczne'!BC$49</f>
        <v>617407.93136650068</v>
      </c>
      <c r="BD19" s="7">
        <f>$K19*'Wskaźniki makroekonomiczne'!BD$49</f>
        <v>626800.90347123751</v>
      </c>
      <c r="BE19" s="7">
        <f>$K19*'Wskaźniki makroekonomiczne'!BE$49</f>
        <v>636840.69780474133</v>
      </c>
      <c r="BF19" s="7">
        <f>$K19*'Wskaźniki makroekonomiczne'!BF$49</f>
        <v>647041.3047179667</v>
      </c>
      <c r="BG19" s="7">
        <f>$K19*'Wskaźniki makroekonomiczne'!BG$49</f>
        <v>657405.30002919631</v>
      </c>
      <c r="BH19" s="7">
        <f>$K19*'Wskaźniki makroekonomiczne'!BH$49</f>
        <v>668463.82716055133</v>
      </c>
      <c r="BI19" s="7">
        <f>$K19*'Wskaźniki makroekonomiczne'!BI$49</f>
        <v>679708.37503483228</v>
      </c>
    </row>
    <row r="20" spans="1:61" ht="15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</row>
    <row r="21" spans="1:61" ht="15">
      <c r="A21" s="87" t="s">
        <v>181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</row>
    <row r="22" spans="1:61" ht="15" hidden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61" hidden="1"/>
    <row r="24" spans="1:61" hidden="1"/>
    <row r="25" spans="1:61" hidden="1"/>
  </sheetData>
  <mergeCells count="11">
    <mergeCell ref="H19:J19"/>
    <mergeCell ref="H14:J14"/>
    <mergeCell ref="H15:J15"/>
    <mergeCell ref="H16:J16"/>
    <mergeCell ref="H17:J17"/>
    <mergeCell ref="H18:J18"/>
    <mergeCell ref="C5:C6"/>
    <mergeCell ref="D5:D6"/>
    <mergeCell ref="E5:E6"/>
    <mergeCell ref="F5:G5"/>
    <mergeCell ref="B5:B6"/>
  </mergeCells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Wskaźniki makroekonomiczne</vt:lpstr>
      <vt:lpstr>Czas-pasażerowie, kierowcy</vt:lpstr>
      <vt:lpstr>Eksploatacja pojazdów</vt:lpstr>
      <vt:lpstr>Zanieczyszczenia-pojazdy</vt:lpstr>
      <vt:lpstr>Hałas-zagregowane</vt:lpstr>
      <vt:lpstr>Wypadki</vt:lpstr>
      <vt:lpstr>Zmiany klimatyczne(CO2)</vt:lpstr>
      <vt:lpstr>Czas-ładunki</vt:lpstr>
      <vt:lpstr>Zanieczyszczenia-niższe warstwy</vt:lpstr>
      <vt:lpstr>Hałas</vt:lpstr>
      <vt:lpstr>ECT2011 - koszty zewnętrzne</vt:lpstr>
    </vt:vector>
  </TitlesOfParts>
  <Company>Nazwa twojej firmy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Weronika Witaszek</dc:creator>
  <cp:lastModifiedBy>Piotr Mierzejewski</cp:lastModifiedBy>
  <dcterms:created xsi:type="dcterms:W3CDTF">2015-12-03T14:50:40Z</dcterms:created>
  <dcterms:modified xsi:type="dcterms:W3CDTF">2022-05-27T10:17:03Z</dcterms:modified>
</cp:coreProperties>
</file>